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tra\Desktop\"/>
    </mc:Choice>
  </mc:AlternateContent>
  <xr:revisionPtr revIDLastSave="0" documentId="13_ncr:1_{687EF472-AC90-4CC4-B1FD-F92168BABDF5}" xr6:coauthVersionLast="47" xr6:coauthVersionMax="47" xr10:uidLastSave="{00000000-0000-0000-0000-000000000000}"/>
  <bookViews>
    <workbookView xWindow="-108" yWindow="-108" windowWidth="23256" windowHeight="12456" xr2:uid="{F7C87EBD-F4D3-4668-AD55-8843A3B9F98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9" i="1" l="1"/>
  <c r="M324" i="1" s="1"/>
  <c r="J188" i="1"/>
  <c r="M253" i="1" s="1"/>
  <c r="J104" i="1"/>
  <c r="M165" i="1" s="1"/>
  <c r="J70" i="1"/>
  <c r="M85" i="1" s="1"/>
  <c r="J38" i="1"/>
  <c r="M62" i="1" s="1"/>
  <c r="J7" i="1"/>
  <c r="M21" i="1" s="1"/>
  <c r="P264" i="1"/>
  <c r="P320" i="1" s="1"/>
  <c r="P249" i="1"/>
  <c r="P302" i="1" s="1"/>
  <c r="P234" i="1"/>
  <c r="P284" i="1" s="1"/>
  <c r="Q131" i="1"/>
  <c r="P131" i="1"/>
  <c r="P217" i="1" s="1"/>
  <c r="P315" i="1" s="1"/>
  <c r="Q118" i="1"/>
  <c r="P118" i="1"/>
  <c r="P105" i="1"/>
  <c r="Q219" i="1"/>
  <c r="Q317" i="1" s="1"/>
  <c r="P219" i="1"/>
  <c r="P317" i="1" s="1"/>
  <c r="Q205" i="1"/>
  <c r="Q299" i="1" s="1"/>
  <c r="P205" i="1"/>
  <c r="P299" i="1" s="1"/>
  <c r="Q191" i="1"/>
  <c r="Q281" i="1" s="1"/>
  <c r="P191" i="1"/>
  <c r="P281" i="1" s="1"/>
  <c r="M238" i="1"/>
  <c r="M208" i="1"/>
  <c r="M194" i="1"/>
  <c r="P176" i="1"/>
  <c r="P265" i="1" s="1"/>
  <c r="P321" i="1" s="1"/>
  <c r="P175" i="1"/>
  <c r="Q174" i="1"/>
  <c r="Q263" i="1" s="1"/>
  <c r="Q319" i="1" s="1"/>
  <c r="P174" i="1"/>
  <c r="P263" i="1" s="1"/>
  <c r="P319" i="1" s="1"/>
  <c r="Q173" i="1"/>
  <c r="Q262" i="1" s="1"/>
  <c r="Q318" i="1" s="1"/>
  <c r="P173" i="1"/>
  <c r="P262" i="1" s="1"/>
  <c r="P318" i="1" s="1"/>
  <c r="P162" i="1"/>
  <c r="P250" i="1" s="1"/>
  <c r="P303" i="1" s="1"/>
  <c r="P161" i="1"/>
  <c r="Q160" i="1"/>
  <c r="Q248" i="1" s="1"/>
  <c r="Q301" i="1" s="1"/>
  <c r="P160" i="1"/>
  <c r="Q159" i="1"/>
  <c r="Q247" i="1" s="1"/>
  <c r="Q300" i="1" s="1"/>
  <c r="P159" i="1"/>
  <c r="P247" i="1" s="1"/>
  <c r="P300" i="1" s="1"/>
  <c r="P148" i="1"/>
  <c r="P235" i="1" s="1"/>
  <c r="P285" i="1" s="1"/>
  <c r="P147" i="1"/>
  <c r="Q146" i="1"/>
  <c r="Q233" i="1" s="1"/>
  <c r="Q283" i="1" s="1"/>
  <c r="P146" i="1"/>
  <c r="P233" i="1" s="1"/>
  <c r="P283" i="1" s="1"/>
  <c r="Q145" i="1"/>
  <c r="Q232" i="1" s="1"/>
  <c r="Q282" i="1" s="1"/>
  <c r="P145" i="1"/>
  <c r="P232" i="1" s="1"/>
  <c r="P282" i="1" s="1"/>
  <c r="Q132" i="1"/>
  <c r="P132" i="1"/>
  <c r="P218" i="1" s="1"/>
  <c r="P316" i="1" s="1"/>
  <c r="Q133" i="1"/>
  <c r="Q119" i="1"/>
  <c r="Q204" i="1" s="1"/>
  <c r="Q298" i="1" s="1"/>
  <c r="P119" i="1"/>
  <c r="P190" i="1" s="1"/>
  <c r="P280" i="1" s="1"/>
  <c r="Q120" i="1"/>
  <c r="Q107" i="1"/>
  <c r="Q106" i="1"/>
  <c r="Q190" i="1" s="1"/>
  <c r="Q280" i="1" s="1"/>
  <c r="P106" i="1"/>
  <c r="Q105" i="1"/>
  <c r="Q71" i="1"/>
  <c r="Q82" i="1" s="1"/>
  <c r="Q93" i="1" s="1"/>
  <c r="Q216" i="1" s="1"/>
  <c r="P71" i="1"/>
  <c r="P82" i="1" s="1"/>
  <c r="P93" i="1" s="1"/>
  <c r="P216" i="1" s="1"/>
  <c r="P59" i="1"/>
  <c r="P92" i="1" s="1"/>
  <c r="P130" i="1" s="1"/>
  <c r="P172" i="1" s="1"/>
  <c r="P58" i="1"/>
  <c r="P91" i="1" s="1"/>
  <c r="P129" i="1" s="1"/>
  <c r="P171" i="1" s="1"/>
  <c r="Q57" i="1"/>
  <c r="Q90" i="1" s="1"/>
  <c r="Q128" i="1" s="1"/>
  <c r="Q170" i="1" s="1"/>
  <c r="Q258" i="1" s="1"/>
  <c r="Q311" i="1" s="1"/>
  <c r="P57" i="1"/>
  <c r="P90" i="1" s="1"/>
  <c r="P128" i="1" s="1"/>
  <c r="P170" i="1" s="1"/>
  <c r="P258" i="1" s="1"/>
  <c r="P311" i="1" s="1"/>
  <c r="Q56" i="1"/>
  <c r="Q89" i="1" s="1"/>
  <c r="Q127" i="1" s="1"/>
  <c r="Q169" i="1" s="1"/>
  <c r="Q257" i="1" s="1"/>
  <c r="Q310" i="1" s="1"/>
  <c r="P56" i="1"/>
  <c r="P89" i="1" s="1"/>
  <c r="P127" i="1" s="1"/>
  <c r="P169" i="1" s="1"/>
  <c r="P49" i="1"/>
  <c r="P81" i="1" s="1"/>
  <c r="P117" i="1" s="1"/>
  <c r="P158" i="1" s="1"/>
  <c r="P245" i="1" s="1"/>
  <c r="P295" i="1" s="1"/>
  <c r="P48" i="1"/>
  <c r="P80" i="1" s="1"/>
  <c r="P116" i="1" s="1"/>
  <c r="P157" i="1" s="1"/>
  <c r="Q47" i="1"/>
  <c r="Q79" i="1" s="1"/>
  <c r="Q115" i="1" s="1"/>
  <c r="Q156" i="1" s="1"/>
  <c r="Q243" i="1" s="1"/>
  <c r="Q293" i="1" s="1"/>
  <c r="P47" i="1"/>
  <c r="P79" i="1" s="1"/>
  <c r="P115" i="1" s="1"/>
  <c r="P156" i="1" s="1"/>
  <c r="P243" i="1" s="1"/>
  <c r="P293" i="1" s="1"/>
  <c r="Q46" i="1"/>
  <c r="Q78" i="1" s="1"/>
  <c r="Q114" i="1" s="1"/>
  <c r="Q155" i="1" s="1"/>
  <c r="Q242" i="1" s="1"/>
  <c r="Q292" i="1" s="1"/>
  <c r="P46" i="1"/>
  <c r="P78" i="1" s="1"/>
  <c r="P114" i="1" s="1"/>
  <c r="P155" i="1" s="1"/>
  <c r="P242" i="1" s="1"/>
  <c r="P292" i="1" s="1"/>
  <c r="P25" i="1"/>
  <c r="P26" i="1"/>
  <c r="P39" i="1"/>
  <c r="P70" i="1" s="1"/>
  <c r="P104" i="1" s="1"/>
  <c r="P144" i="1" s="1"/>
  <c r="P230" i="1" s="1"/>
  <c r="P277" i="1" s="1"/>
  <c r="P38" i="1"/>
  <c r="P69" i="1" s="1"/>
  <c r="P103" i="1" s="1"/>
  <c r="P143" i="1" s="1"/>
  <c r="P229" i="1" s="1"/>
  <c r="P276" i="1" s="1"/>
  <c r="Q37" i="1"/>
  <c r="Q68" i="1" s="1"/>
  <c r="Q102" i="1" s="1"/>
  <c r="Q142" i="1" s="1"/>
  <c r="Q228" i="1" s="1"/>
  <c r="Q275" i="1" s="1"/>
  <c r="P37" i="1"/>
  <c r="P68" i="1" s="1"/>
  <c r="P102" i="1" s="1"/>
  <c r="P142" i="1" s="1"/>
  <c r="P228" i="1" s="1"/>
  <c r="P275" i="1" s="1"/>
  <c r="Q36" i="1"/>
  <c r="P36" i="1"/>
  <c r="P28" i="1"/>
  <c r="P27" i="1"/>
  <c r="Q26" i="1"/>
  <c r="Q25" i="1"/>
  <c r="P18" i="1"/>
  <c r="P17" i="1"/>
  <c r="Q16" i="1"/>
  <c r="P16" i="1"/>
  <c r="Q15" i="1"/>
  <c r="P15" i="1"/>
  <c r="P8" i="1"/>
  <c r="P7" i="1"/>
  <c r="Q6" i="1"/>
  <c r="P6" i="1"/>
  <c r="Q5" i="1"/>
  <c r="P5" i="1"/>
  <c r="M288" i="1" l="1"/>
  <c r="M306" i="1"/>
  <c r="M222" i="1"/>
  <c r="M268" i="1"/>
  <c r="M74" i="1"/>
  <c r="M96" i="1"/>
  <c r="M179" i="1"/>
  <c r="M110" i="1"/>
  <c r="M136" i="1"/>
  <c r="M151" i="1"/>
  <c r="M123" i="1"/>
  <c r="M52" i="1"/>
  <c r="M42" i="1"/>
  <c r="M31" i="1"/>
  <c r="M11" i="1"/>
  <c r="P248" i="1"/>
  <c r="P301" i="1" s="1"/>
  <c r="P244" i="1"/>
  <c r="P294" i="1" s="1"/>
  <c r="P259" i="1"/>
  <c r="P312" i="1" s="1"/>
  <c r="P260" i="1"/>
  <c r="P313" i="1" s="1"/>
  <c r="P231" i="1"/>
  <c r="P278" i="1" s="1"/>
  <c r="P246" i="1"/>
  <c r="P296" i="1" s="1"/>
  <c r="P261" i="1"/>
  <c r="P314" i="1" s="1"/>
  <c r="Q231" i="1"/>
  <c r="Q278" i="1" s="1"/>
  <c r="Q246" i="1"/>
  <c r="Q296" i="1" s="1"/>
  <c r="Q261" i="1"/>
  <c r="Q314" i="1" s="1"/>
  <c r="P257" i="1"/>
  <c r="P310" i="1" s="1"/>
  <c r="Q218" i="1"/>
  <c r="Q316" i="1" s="1"/>
  <c r="Q188" i="1"/>
  <c r="Q202" i="1"/>
  <c r="Q217" i="1"/>
  <c r="Q315" i="1" s="1"/>
  <c r="Q198" i="1"/>
  <c r="P198" i="1"/>
  <c r="P215" i="1"/>
  <c r="P199" i="1"/>
  <c r="P212" i="1"/>
  <c r="Q199" i="1"/>
  <c r="Q212" i="1"/>
  <c r="P200" i="1"/>
  <c r="P213" i="1"/>
  <c r="P201" i="1"/>
  <c r="Q213" i="1"/>
  <c r="P202" i="1"/>
  <c r="P214" i="1"/>
  <c r="P204" i="1"/>
  <c r="P298" i="1" s="1"/>
  <c r="Q203" i="1"/>
  <c r="Q297" i="1" s="1"/>
  <c r="Q305" i="1" s="1"/>
  <c r="P203" i="1"/>
  <c r="P297" i="1" s="1"/>
  <c r="P189" i="1"/>
  <c r="P279" i="1" s="1"/>
  <c r="Q189" i="1"/>
  <c r="Q279" i="1" s="1"/>
  <c r="P185" i="1"/>
  <c r="Q185" i="1"/>
  <c r="P186" i="1"/>
  <c r="P187" i="1"/>
  <c r="P188" i="1"/>
  <c r="Q164" i="1"/>
  <c r="Q165" i="1" s="1"/>
  <c r="P164" i="1"/>
  <c r="P178" i="1"/>
  <c r="P179" i="1" s="1"/>
  <c r="Q178" i="1"/>
  <c r="P135" i="1"/>
  <c r="P136" i="1" s="1"/>
  <c r="Q122" i="1"/>
  <c r="Q123" i="1" s="1"/>
  <c r="Q135" i="1"/>
  <c r="P122" i="1"/>
  <c r="P95" i="1"/>
  <c r="P96" i="1" s="1"/>
  <c r="Q95" i="1"/>
  <c r="P84" i="1"/>
  <c r="P85" i="1" s="1"/>
  <c r="Q84" i="1"/>
  <c r="Q85" i="1" s="1"/>
  <c r="P51" i="1"/>
  <c r="Q61" i="1"/>
  <c r="P41" i="1"/>
  <c r="P61" i="1"/>
  <c r="P62" i="1" s="1"/>
  <c r="P67" i="1"/>
  <c r="P184" i="1" s="1"/>
  <c r="P10" i="1"/>
  <c r="Q41" i="1"/>
  <c r="Q67" i="1"/>
  <c r="Q184" i="1" s="1"/>
  <c r="Q51" i="1"/>
  <c r="Q30" i="1"/>
  <c r="P20" i="1"/>
  <c r="P21" i="1" s="1"/>
  <c r="Q20" i="1"/>
  <c r="Q21" i="1" s="1"/>
  <c r="Q10" i="1"/>
  <c r="P30" i="1"/>
  <c r="P11" i="1" l="1"/>
  <c r="J10" i="1" s="1"/>
  <c r="D37" i="1" s="1"/>
  <c r="P305" i="1"/>
  <c r="Q136" i="1"/>
  <c r="J108" i="1" s="1"/>
  <c r="D53" i="1" s="1"/>
  <c r="Q179" i="1"/>
  <c r="J112" i="1" s="1"/>
  <c r="D57" i="1" s="1"/>
  <c r="P31" i="1"/>
  <c r="Q96" i="1"/>
  <c r="J74" i="1" s="1"/>
  <c r="D48" i="1" s="1"/>
  <c r="E48" i="1"/>
  <c r="P52" i="1"/>
  <c r="Q42" i="1"/>
  <c r="Q62" i="1"/>
  <c r="J42" i="1" s="1"/>
  <c r="D43" i="1" s="1"/>
  <c r="Q52" i="1"/>
  <c r="P42" i="1"/>
  <c r="J41" i="1" s="1"/>
  <c r="D42" i="1" s="1"/>
  <c r="P323" i="1"/>
  <c r="Q323" i="1"/>
  <c r="Q31" i="1"/>
  <c r="Q11" i="1"/>
  <c r="P267" i="1"/>
  <c r="P268" i="1" s="1"/>
  <c r="Q267" i="1"/>
  <c r="Q252" i="1"/>
  <c r="P252" i="1"/>
  <c r="P221" i="1"/>
  <c r="Q221" i="1"/>
  <c r="Q193" i="1"/>
  <c r="Q207" i="1"/>
  <c r="P207" i="1"/>
  <c r="P193" i="1"/>
  <c r="P165" i="1"/>
  <c r="Q73" i="1"/>
  <c r="Q74" i="1" s="1"/>
  <c r="Q101" i="1"/>
  <c r="Q141" i="1" s="1"/>
  <c r="P73" i="1"/>
  <c r="P101" i="1"/>
  <c r="P123" i="1"/>
  <c r="E37" i="1" l="1"/>
  <c r="E42" i="1"/>
  <c r="Q268" i="1"/>
  <c r="J196" i="1" s="1"/>
  <c r="D66" i="1" s="1"/>
  <c r="E53" i="1"/>
  <c r="E43" i="1"/>
  <c r="E57" i="1"/>
  <c r="P74" i="1"/>
  <c r="J73" i="1" s="1"/>
  <c r="D47" i="1" s="1"/>
  <c r="J11" i="1"/>
  <c r="D38" i="1" s="1"/>
  <c r="E38" i="1"/>
  <c r="P222" i="1"/>
  <c r="Q222" i="1"/>
  <c r="J192" i="1" s="1"/>
  <c r="D62" i="1" s="1"/>
  <c r="Q324" i="1"/>
  <c r="Q150" i="1"/>
  <c r="Q151" i="1" s="1"/>
  <c r="Q227" i="1"/>
  <c r="Q208" i="1"/>
  <c r="Q306" i="1" s="1"/>
  <c r="P208" i="1"/>
  <c r="P306" i="1" s="1"/>
  <c r="P109" i="1"/>
  <c r="P141" i="1"/>
  <c r="P227" i="1" s="1"/>
  <c r="Q109" i="1"/>
  <c r="Q110" i="1" s="1"/>
  <c r="E66" i="1" l="1"/>
  <c r="E71" i="1"/>
  <c r="J283" i="1"/>
  <c r="D71" i="1" s="1"/>
  <c r="E62" i="1"/>
  <c r="P110" i="1"/>
  <c r="J107" i="1" s="1"/>
  <c r="D52" i="1" s="1"/>
  <c r="E47" i="1"/>
  <c r="Q237" i="1"/>
  <c r="Q238" i="1" s="1"/>
  <c r="Q274" i="1"/>
  <c r="Q287" i="1" s="1"/>
  <c r="Q288" i="1" s="1"/>
  <c r="P237" i="1"/>
  <c r="P274" i="1"/>
  <c r="P287" i="1" s="1"/>
  <c r="P288" i="1" s="1"/>
  <c r="P324" i="1"/>
  <c r="Q253" i="1"/>
  <c r="P253" i="1"/>
  <c r="Q194" i="1"/>
  <c r="P150" i="1"/>
  <c r="J282" i="1" l="1"/>
  <c r="D70" i="1" s="1"/>
  <c r="E70" i="1"/>
  <c r="E52" i="1"/>
  <c r="P151" i="1"/>
  <c r="E56" i="1" s="1"/>
  <c r="J111" i="1" l="1"/>
  <c r="D56" i="1" s="1"/>
  <c r="P238" i="1" l="1"/>
  <c r="E65" i="1" s="1"/>
  <c r="P194" i="1"/>
  <c r="J191" i="1" l="1"/>
  <c r="D61" i="1" s="1"/>
  <c r="E61" i="1"/>
  <c r="J195" i="1"/>
  <c r="D65" i="1" s="1"/>
</calcChain>
</file>

<file path=xl/sharedStrings.xml><?xml version="1.0" encoding="utf-8"?>
<sst xmlns="http://schemas.openxmlformats.org/spreadsheetml/2006/main" count="369" uniqueCount="83">
  <si>
    <t>3D Modeling</t>
  </si>
  <si>
    <t>Each Interior space</t>
  </si>
  <si>
    <t>Exterior</t>
  </si>
  <si>
    <t>Interior Rendering</t>
  </si>
  <si>
    <t>Each Interior space Modeling + 1 Render</t>
  </si>
  <si>
    <t>Each Extra Render</t>
  </si>
  <si>
    <t>Exterior Rendering</t>
  </si>
  <si>
    <t>Modeling + 1 Render</t>
  </si>
  <si>
    <t>3D Floor Plan</t>
  </si>
  <si>
    <t>Up to 150m2</t>
  </si>
  <si>
    <t>3D Animation</t>
  </si>
  <si>
    <t>Virtual Reality Presentation</t>
  </si>
  <si>
    <t>Each Interior space Modeling + 1 Hotspot</t>
  </si>
  <si>
    <t>Exterior Modeling + 1 Hotspot</t>
  </si>
  <si>
    <t>Extra Hotspot</t>
  </si>
  <si>
    <t>VR Tour HTML</t>
  </si>
  <si>
    <t>Interior Rendering with maximum 3 Spaces - 5 interior CGIs/renders</t>
  </si>
  <si>
    <t>Exterior Rendering - 2 close-up CGIs/renders</t>
  </si>
  <si>
    <t>1 Int. + 1 Render</t>
  </si>
  <si>
    <t>4 Extra Int. Render</t>
  </si>
  <si>
    <t>Cost</t>
  </si>
  <si>
    <t>Discount</t>
  </si>
  <si>
    <t>%</t>
  </si>
  <si>
    <t>1 Extra Ext. Render</t>
  </si>
  <si>
    <t>2 Int. space + 1 Ext.</t>
  </si>
  <si>
    <t>1 Int. space + 1 Ext.</t>
  </si>
  <si>
    <t>2 Int. + 2 Render</t>
  </si>
  <si>
    <t>1 Ext. + 1 Render</t>
  </si>
  <si>
    <t>3 Extra Int. Render</t>
  </si>
  <si>
    <t>3 Int. space + 1 Ext.</t>
  </si>
  <si>
    <t>3 Int. + 3 Render</t>
  </si>
  <si>
    <t>2 Extra Int. Render</t>
  </si>
  <si>
    <t>Average</t>
  </si>
  <si>
    <t>Exterior Rendering - 5 close-up CGIs/renders</t>
  </si>
  <si>
    <t>4 Int. space + 1 Ext.</t>
  </si>
  <si>
    <t>4 Int. + 4 Render</t>
  </si>
  <si>
    <t>6 Extra Int. Render</t>
  </si>
  <si>
    <t>4 Extra Ext. Render</t>
  </si>
  <si>
    <t>5 Int. space + 1 Ext.</t>
  </si>
  <si>
    <t>5 Int. + 5 Render</t>
  </si>
  <si>
    <t>5 Extra Int. Render</t>
  </si>
  <si>
    <t>6 Int. space + 1 Ext.</t>
  </si>
  <si>
    <t>6 Int. + 6 Render</t>
  </si>
  <si>
    <t>Interior Rendering with between 4-6 Spaces -10 interior CGIs/renders</t>
  </si>
  <si>
    <t>Up to 250m2</t>
  </si>
  <si>
    <t>Up to 500m2</t>
  </si>
  <si>
    <t>Each Interior space Modeling + 8-10 Sec Fly-Through</t>
  </si>
  <si>
    <t>Exterior Modeling + 16-20 Sec fly-through</t>
  </si>
  <si>
    <t>Each 1 Sec Extra fly-through</t>
  </si>
  <si>
    <t>32-40 Sec Int. Animation</t>
  </si>
  <si>
    <t>16-20 Sec Ext. Animation</t>
  </si>
  <si>
    <t>Upto 30 Sec Extra Animation</t>
  </si>
  <si>
    <t>40-50 Sec Int. Animation</t>
  </si>
  <si>
    <t>Upto 20 Sec Extra Animation</t>
  </si>
  <si>
    <t>48-60 Sec Int. Animation</t>
  </si>
  <si>
    <t>Upto 10 Sec Extra Animation</t>
  </si>
  <si>
    <t>OR</t>
  </si>
  <si>
    <r>
      <t xml:space="preserve">3D Animation Video, 60–90 sec fly-through </t>
    </r>
    <r>
      <rPr>
        <b/>
        <sz val="11"/>
        <color rgb="FFC00000"/>
        <rFont val="Calibri"/>
        <family val="2"/>
        <scheme val="minor"/>
      </rPr>
      <t>OR</t>
    </r>
    <r>
      <rPr>
        <b/>
        <sz val="11"/>
        <color rgb="FF002060"/>
        <rFont val="Calibri"/>
        <family val="2"/>
        <scheme val="minor"/>
      </rPr>
      <t xml:space="preserve">  VR Tour (web .html), up to 8 hotspots</t>
    </r>
  </si>
  <si>
    <t>1 Ext. VR Hostspot</t>
  </si>
  <si>
    <t>4 Int. VR Hostspots</t>
  </si>
  <si>
    <t>3 Extra VR Hostspots</t>
  </si>
  <si>
    <t>5 Int. VR Hostspots</t>
  </si>
  <si>
    <t>1 Ext. VR Hostspots</t>
  </si>
  <si>
    <t>2 Extra VR Hostspots</t>
  </si>
  <si>
    <t>6 Int. VR Hostspots</t>
  </si>
  <si>
    <t>1 Extra VR Hostspots</t>
  </si>
  <si>
    <t>VR</t>
  </si>
  <si>
    <t>Animation</t>
  </si>
  <si>
    <r>
      <t xml:space="preserve">3D Animation Video, 90-120 sec fly-through </t>
    </r>
    <r>
      <rPr>
        <b/>
        <sz val="11"/>
        <color rgb="FFC00000"/>
        <rFont val="Calibri"/>
        <family val="2"/>
        <scheme val="minor"/>
      </rPr>
      <t>OR</t>
    </r>
    <r>
      <rPr>
        <b/>
        <sz val="11"/>
        <color rgb="FF002060"/>
        <rFont val="Calibri"/>
        <family val="2"/>
        <scheme val="minor"/>
      </rPr>
      <t xml:space="preserve">  VR Tour (web .html), up to 12 hotspots</t>
    </r>
  </si>
  <si>
    <t>30-60 Sec Extra Animation</t>
  </si>
  <si>
    <t>20-50 Sec Extra Animation</t>
  </si>
  <si>
    <t>10-40 Sec Extra Animation</t>
  </si>
  <si>
    <t>7 Extra VR Hostspots</t>
  </si>
  <si>
    <t>6 Extra VR Hostspots</t>
  </si>
  <si>
    <t>5 Extra VR Hostspots</t>
  </si>
  <si>
    <t>3D Animation Video, 90-120 sec fly-through</t>
  </si>
  <si>
    <t>VR Tour (web .html), up to 12 hotspots</t>
  </si>
  <si>
    <t>Services</t>
  </si>
  <si>
    <t>Packages</t>
  </si>
  <si>
    <r>
      <rPr>
        <b/>
        <sz val="15"/>
        <color theme="0"/>
        <rFont val="Calibri"/>
        <family val="2"/>
      </rPr>
      <t>֍</t>
    </r>
    <r>
      <rPr>
        <b/>
        <sz val="14.25"/>
        <color theme="0"/>
        <rFont val="Calibri"/>
        <family val="2"/>
      </rPr>
      <t xml:space="preserve"> </t>
    </r>
    <r>
      <rPr>
        <b/>
        <sz val="15"/>
        <color theme="0"/>
        <rFont val="Calibri"/>
        <family val="2"/>
        <scheme val="minor"/>
      </rPr>
      <t xml:space="preserve">Just Edit these </t>
    </r>
    <r>
      <rPr>
        <b/>
        <sz val="15"/>
        <color theme="7" tint="0.39997558519241921"/>
        <rFont val="Calibri"/>
        <family val="2"/>
        <scheme val="minor"/>
      </rPr>
      <t>PRICE</t>
    </r>
    <r>
      <rPr>
        <b/>
        <sz val="15"/>
        <color theme="0"/>
        <rFont val="Calibri"/>
        <family val="2"/>
        <scheme val="minor"/>
      </rPr>
      <t>s</t>
    </r>
  </si>
  <si>
    <r>
      <t xml:space="preserve">֍ Just Edit these </t>
    </r>
    <r>
      <rPr>
        <b/>
        <sz val="15"/>
        <color theme="7" tint="0.39997558519241921"/>
        <rFont val="Calibri"/>
        <family val="2"/>
        <scheme val="minor"/>
      </rPr>
      <t>PERCENTAGE</t>
    </r>
    <r>
      <rPr>
        <b/>
        <sz val="15"/>
        <color theme="0"/>
        <rFont val="Calibri"/>
        <family val="2"/>
        <scheme val="minor"/>
      </rPr>
      <t>s of Discount</t>
    </r>
  </si>
  <si>
    <r>
      <t xml:space="preserve">֍ Don't </t>
    </r>
    <r>
      <rPr>
        <b/>
        <sz val="15"/>
        <color theme="7" tint="0.39997558519241921"/>
        <rFont val="Calibri"/>
        <family val="2"/>
        <scheme val="minor"/>
      </rPr>
      <t>TOUCH</t>
    </r>
    <r>
      <rPr>
        <b/>
        <sz val="15"/>
        <color theme="0"/>
        <rFont val="Calibri"/>
        <family val="2"/>
        <scheme val="minor"/>
      </rPr>
      <t xml:space="preserve"> Anything</t>
    </r>
  </si>
  <si>
    <r>
      <t xml:space="preserve">Details </t>
    </r>
    <r>
      <rPr>
        <b/>
        <sz val="15"/>
        <color rgb="FFFF0000"/>
        <rFont val="Calibri"/>
        <family val="2"/>
        <scheme val="minor"/>
      </rPr>
      <t>(֍Please DON'T CHANGE ANYTHING)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</si>
</sst>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sz val="11"/>
      <color rgb="FF9C5700"/>
      <name val="Calibri"/>
      <family val="2"/>
      <scheme val="minor"/>
    </font>
    <font>
      <b/>
      <sz val="11"/>
      <color rgb="FF9C0006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sz val="15"/>
      <color theme="0"/>
      <name val="Calibri"/>
      <family val="2"/>
    </font>
    <font>
      <b/>
      <sz val="14.25"/>
      <color theme="0"/>
      <name val="Calibri"/>
      <family val="2"/>
    </font>
    <font>
      <b/>
      <sz val="15"/>
      <color theme="7" tint="0.39997558519241921"/>
      <name val="Calibri"/>
      <family val="2"/>
      <scheme val="minor"/>
    </font>
    <font>
      <b/>
      <sz val="15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double">
        <color rgb="FF3F3F3F"/>
      </left>
      <right style="double">
        <color rgb="FF3F3F3F"/>
      </right>
      <top/>
      <bottom style="double">
        <color rgb="FF3F3F3F"/>
      </bottom>
      <diagonal/>
    </border>
    <border>
      <left/>
      <right/>
      <top style="double">
        <color rgb="FF3F3F3F"/>
      </top>
      <bottom style="double">
        <color rgb="FF3F3F3F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1" applyNumberFormat="0" applyAlignment="0" applyProtection="0"/>
    <xf numFmtId="0" fontId="6" fillId="6" borderId="2" applyNumberFormat="0" applyAlignment="0" applyProtection="0"/>
  </cellStyleXfs>
  <cellXfs count="56">
    <xf numFmtId="0" fontId="0" fillId="0" borderId="0" xfId="0"/>
    <xf numFmtId="0" fontId="6" fillId="6" borderId="2" xfId="6" applyProtection="1"/>
    <xf numFmtId="0" fontId="8" fillId="8" borderId="2" xfId="6" applyFont="1" applyFill="1" applyProtection="1"/>
    <xf numFmtId="0" fontId="4" fillId="4" borderId="0" xfId="4" applyProtection="1"/>
    <xf numFmtId="44" fontId="8" fillId="8" borderId="2" xfId="6" applyNumberFormat="1" applyFont="1" applyFill="1" applyProtection="1"/>
    <xf numFmtId="0" fontId="8" fillId="7" borderId="2" xfId="6" applyFont="1" applyFill="1" applyProtection="1"/>
    <xf numFmtId="44" fontId="9" fillId="7" borderId="2" xfId="1" applyFont="1" applyFill="1" applyBorder="1" applyAlignment="1" applyProtection="1">
      <alignment horizontal="center"/>
    </xf>
    <xf numFmtId="44" fontId="8" fillId="8" borderId="2" xfId="6" applyNumberFormat="1" applyFont="1" applyFill="1" applyAlignment="1" applyProtection="1">
      <alignment horizontal="center"/>
    </xf>
    <xf numFmtId="0" fontId="10" fillId="0" borderId="0" xfId="0" applyFont="1"/>
    <xf numFmtId="0" fontId="0" fillId="0" borderId="0" xfId="0" applyAlignment="1">
      <alignment horizontal="right"/>
    </xf>
    <xf numFmtId="0" fontId="4" fillId="4" borderId="0" xfId="4" applyAlignment="1" applyProtection="1">
      <alignment horizontal="center" vertical="center"/>
    </xf>
    <xf numFmtId="10" fontId="4" fillId="4" borderId="0" xfId="4" applyNumberFormat="1" applyProtection="1"/>
    <xf numFmtId="0" fontId="8" fillId="9" borderId="2" xfId="6" applyFont="1" applyFill="1" applyProtection="1"/>
    <xf numFmtId="44" fontId="8" fillId="9" borderId="2" xfId="6" applyNumberFormat="1" applyFont="1" applyFill="1" applyProtection="1"/>
    <xf numFmtId="44" fontId="9" fillId="7" borderId="2" xfId="1" applyFont="1" applyFill="1" applyBorder="1" applyAlignment="1" applyProtection="1">
      <alignment horizontal="center" vertical="center"/>
    </xf>
    <xf numFmtId="0" fontId="8" fillId="10" borderId="2" xfId="6" applyFont="1" applyFill="1" applyProtection="1"/>
    <xf numFmtId="44" fontId="8" fillId="10" borderId="2" xfId="6" applyNumberFormat="1" applyFont="1" applyFill="1" applyProtection="1"/>
    <xf numFmtId="0" fontId="0" fillId="11" borderId="0" xfId="0" applyFill="1"/>
    <xf numFmtId="44" fontId="9" fillId="11" borderId="0" xfId="1" applyFont="1" applyFill="1" applyBorder="1" applyAlignment="1" applyProtection="1">
      <alignment horizontal="center"/>
    </xf>
    <xf numFmtId="0" fontId="10" fillId="11" borderId="0" xfId="0" applyFont="1" applyFill="1"/>
    <xf numFmtId="44" fontId="9" fillId="11" borderId="0" xfId="1" applyFont="1" applyFill="1" applyBorder="1" applyAlignment="1" applyProtection="1"/>
    <xf numFmtId="44" fontId="9" fillId="11" borderId="0" xfId="1" applyFont="1" applyFill="1" applyBorder="1" applyAlignment="1" applyProtection="1">
      <alignment horizontal="center" vertical="center"/>
    </xf>
    <xf numFmtId="0" fontId="0" fillId="12" borderId="0" xfId="0" applyFill="1"/>
    <xf numFmtId="44" fontId="9" fillId="12" borderId="0" xfId="1" applyFont="1" applyFill="1" applyBorder="1" applyAlignment="1" applyProtection="1">
      <alignment horizontal="center"/>
    </xf>
    <xf numFmtId="0" fontId="10" fillId="12" borderId="0" xfId="0" applyFont="1" applyFill="1"/>
    <xf numFmtId="44" fontId="9" fillId="12" borderId="0" xfId="1" applyFont="1" applyFill="1" applyBorder="1" applyAlignment="1" applyProtection="1"/>
    <xf numFmtId="44" fontId="9" fillId="12" borderId="0" xfId="1" applyFont="1" applyFill="1" applyBorder="1" applyAlignment="1" applyProtection="1">
      <alignment horizontal="center" vertical="center"/>
    </xf>
    <xf numFmtId="0" fontId="5" fillId="13" borderId="1" xfId="5" applyFill="1" applyProtection="1"/>
    <xf numFmtId="0" fontId="0" fillId="13" borderId="0" xfId="0" applyFill="1"/>
    <xf numFmtId="0" fontId="10" fillId="0" borderId="0" xfId="0" applyFont="1" applyAlignment="1">
      <alignment horizontal="right"/>
    </xf>
    <xf numFmtId="0" fontId="3" fillId="3" borderId="0" xfId="3" applyProtection="1"/>
    <xf numFmtId="0" fontId="11" fillId="14" borderId="2" xfId="6" applyFont="1" applyFill="1" applyAlignment="1" applyProtection="1">
      <alignment horizontal="center" vertical="center"/>
    </xf>
    <xf numFmtId="0" fontId="12" fillId="4" borderId="0" xfId="4" applyFont="1" applyAlignment="1" applyProtection="1">
      <alignment horizontal="center" vertical="center"/>
    </xf>
    <xf numFmtId="0" fontId="2" fillId="2" borderId="0" xfId="2" applyAlignment="1" applyProtection="1">
      <alignment horizontal="center"/>
    </xf>
    <xf numFmtId="44" fontId="2" fillId="2" borderId="0" xfId="2" applyNumberFormat="1" applyAlignment="1" applyProtection="1">
      <alignment horizontal="center"/>
    </xf>
    <xf numFmtId="0" fontId="13" fillId="3" borderId="0" xfId="3" applyFont="1" applyAlignment="1" applyProtection="1">
      <alignment horizontal="center"/>
    </xf>
    <xf numFmtId="44" fontId="13" fillId="3" borderId="0" xfId="3" applyNumberFormat="1" applyFont="1" applyProtection="1"/>
    <xf numFmtId="0" fontId="14" fillId="2" borderId="0" xfId="2" applyFont="1" applyAlignment="1" applyProtection="1">
      <alignment horizontal="center"/>
    </xf>
    <xf numFmtId="44" fontId="14" fillId="2" borderId="0" xfId="2" applyNumberFormat="1" applyFont="1" applyAlignment="1" applyProtection="1">
      <alignment horizontal="center"/>
    </xf>
    <xf numFmtId="0" fontId="7" fillId="0" borderId="0" xfId="0" applyFont="1"/>
    <xf numFmtId="0" fontId="11" fillId="14" borderId="3" xfId="6" applyFont="1" applyFill="1" applyBorder="1" applyAlignment="1" applyProtection="1">
      <alignment horizontal="center" vertical="center"/>
    </xf>
    <xf numFmtId="0" fontId="11" fillId="14" borderId="4" xfId="6" applyFont="1" applyFill="1" applyBorder="1" applyAlignment="1" applyProtection="1">
      <alignment horizontal="center" vertical="center"/>
    </xf>
    <xf numFmtId="0" fontId="11" fillId="15" borderId="3" xfId="6" applyFont="1" applyFill="1" applyBorder="1" applyAlignment="1" applyProtection="1">
      <alignment horizontal="center" vertical="center"/>
    </xf>
    <xf numFmtId="0" fontId="11" fillId="15" borderId="7" xfId="6" applyFont="1" applyFill="1" applyBorder="1" applyAlignment="1" applyProtection="1">
      <alignment horizontal="center" vertical="center"/>
    </xf>
    <xf numFmtId="0" fontId="11" fillId="15" borderId="4" xfId="6" applyFont="1" applyFill="1" applyBorder="1" applyAlignment="1" applyProtection="1">
      <alignment horizontal="center" vertical="center"/>
    </xf>
    <xf numFmtId="0" fontId="8" fillId="8" borderId="5" xfId="6" applyFont="1" applyFill="1" applyBorder="1" applyAlignment="1" applyProtection="1">
      <alignment horizontal="center" vertical="center"/>
    </xf>
    <xf numFmtId="0" fontId="8" fillId="8" borderId="6" xfId="6" applyFont="1" applyFill="1" applyBorder="1" applyAlignment="1" applyProtection="1">
      <alignment horizontal="center" vertical="center"/>
    </xf>
    <xf numFmtId="0" fontId="8" fillId="8" borderId="2" xfId="6" applyFont="1" applyFill="1" applyAlignment="1" applyProtection="1">
      <alignment horizontal="center" vertical="center"/>
    </xf>
    <xf numFmtId="44" fontId="9" fillId="7" borderId="3" xfId="1" applyFont="1" applyFill="1" applyBorder="1" applyAlignment="1" applyProtection="1">
      <alignment horizontal="center"/>
    </xf>
    <xf numFmtId="44" fontId="9" fillId="7" borderId="4" xfId="1" applyFont="1" applyFill="1" applyBorder="1" applyAlignment="1" applyProtection="1">
      <alignment horizontal="center"/>
    </xf>
    <xf numFmtId="44" fontId="8" fillId="8" borderId="2" xfId="6" applyNumberFormat="1" applyFont="1" applyFill="1" applyAlignment="1" applyProtection="1">
      <alignment horizontal="center"/>
    </xf>
    <xf numFmtId="0" fontId="8" fillId="8" borderId="2" xfId="6" applyFont="1" applyFill="1" applyAlignment="1" applyProtection="1">
      <alignment horizontal="center"/>
    </xf>
    <xf numFmtId="44" fontId="8" fillId="8" borderId="3" xfId="6" applyNumberFormat="1" applyFont="1" applyFill="1" applyBorder="1" applyAlignment="1" applyProtection="1">
      <alignment horizontal="center"/>
    </xf>
    <xf numFmtId="44" fontId="8" fillId="8" borderId="4" xfId="6" applyNumberFormat="1" applyFont="1" applyFill="1" applyBorder="1" applyAlignment="1" applyProtection="1">
      <alignment horizontal="center"/>
    </xf>
    <xf numFmtId="44" fontId="9" fillId="7" borderId="3" xfId="1" applyFont="1" applyFill="1" applyBorder="1" applyAlignment="1" applyProtection="1"/>
    <xf numFmtId="44" fontId="9" fillId="7" borderId="4" xfId="1" applyFont="1" applyFill="1" applyBorder="1" applyAlignment="1" applyProtection="1"/>
  </cellXfs>
  <cellStyles count="7">
    <cellStyle name="Bad" xfId="3" builtinId="27"/>
    <cellStyle name="Calculation" xfId="5" builtinId="22"/>
    <cellStyle name="Check Cell" xfId="6" builtinId="23"/>
    <cellStyle name="Currency" xfId="1" builtinId="4"/>
    <cellStyle name="Good" xfId="2" builtinId="26"/>
    <cellStyle name="Neutral" xfId="4" builtinId="28"/>
    <cellStyle name="Normal" xfId="0" builtinId="0"/>
  </cellStyles>
  <dxfs count="0"/>
  <tableStyles count="0" defaultTableStyle="TableStyleMedium2" defaultPivotStyle="PivotStyleLight16"/>
  <colors>
    <mruColors>
      <color rgb="FF6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34</xdr:row>
      <xdr:rowOff>70184</xdr:rowOff>
    </xdr:from>
    <xdr:to>
      <xdr:col>2</xdr:col>
      <xdr:colOff>1774658</xdr:colOff>
      <xdr:row>37</xdr:row>
      <xdr:rowOff>130342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9B8E6CB8-F3DC-E4CF-F981-87AB9580FB63}"/>
            </a:ext>
          </a:extLst>
        </xdr:cNvPr>
        <xdr:cNvCxnSpPr/>
      </xdr:nvCxnSpPr>
      <xdr:spPr>
        <a:xfrm flipH="1">
          <a:off x="2105526" y="7379368"/>
          <a:ext cx="1584158" cy="691816"/>
        </a:xfrm>
        <a:prstGeom prst="straightConnector1">
          <a:avLst/>
        </a:prstGeom>
        <a:ln>
          <a:tailEnd type="triangle"/>
        </a:ln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200527</xdr:colOff>
      <xdr:row>34</xdr:row>
      <xdr:rowOff>70184</xdr:rowOff>
    </xdr:from>
    <xdr:to>
      <xdr:col>2</xdr:col>
      <xdr:colOff>1784685</xdr:colOff>
      <xdr:row>42</xdr:row>
      <xdr:rowOff>120316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652C1AB8-9CA0-82A6-613A-DB8AB9CD7DF5}"/>
            </a:ext>
          </a:extLst>
        </xdr:cNvPr>
        <xdr:cNvCxnSpPr/>
      </xdr:nvCxnSpPr>
      <xdr:spPr>
        <a:xfrm flipH="1">
          <a:off x="2115553" y="7379368"/>
          <a:ext cx="1584158" cy="1734553"/>
        </a:xfrm>
        <a:prstGeom prst="straightConnector1">
          <a:avLst/>
        </a:prstGeom>
        <a:ln>
          <a:tailEnd type="triangle"/>
        </a:ln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180474</xdr:colOff>
      <xdr:row>34</xdr:row>
      <xdr:rowOff>70184</xdr:rowOff>
    </xdr:from>
    <xdr:to>
      <xdr:col>2</xdr:col>
      <xdr:colOff>1774658</xdr:colOff>
      <xdr:row>47</xdr:row>
      <xdr:rowOff>140368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72694C32-10FE-DB82-B489-FB4B7DE49492}"/>
            </a:ext>
          </a:extLst>
        </xdr:cNvPr>
        <xdr:cNvCxnSpPr/>
      </xdr:nvCxnSpPr>
      <xdr:spPr>
        <a:xfrm flipH="1">
          <a:off x="2095500" y="7379368"/>
          <a:ext cx="1594184" cy="2787316"/>
        </a:xfrm>
        <a:prstGeom prst="straightConnector1">
          <a:avLst/>
        </a:prstGeom>
        <a:ln>
          <a:tailEnd type="triangle"/>
        </a:ln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2</xdr:col>
      <xdr:colOff>230606</xdr:colOff>
      <xdr:row>34</xdr:row>
      <xdr:rowOff>70184</xdr:rowOff>
    </xdr:from>
    <xdr:to>
      <xdr:col>2</xdr:col>
      <xdr:colOff>1774658</xdr:colOff>
      <xdr:row>52</xdr:row>
      <xdr:rowOff>120316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1A2822D7-F834-665B-3CE4-82032482F7C8}"/>
            </a:ext>
          </a:extLst>
        </xdr:cNvPr>
        <xdr:cNvCxnSpPr/>
      </xdr:nvCxnSpPr>
      <xdr:spPr>
        <a:xfrm flipH="1">
          <a:off x="2145632" y="7379368"/>
          <a:ext cx="1544052" cy="3820027"/>
        </a:xfrm>
        <a:prstGeom prst="straightConnector1">
          <a:avLst/>
        </a:prstGeom>
        <a:ln>
          <a:tailEnd type="triangle"/>
        </a:ln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220579</xdr:colOff>
      <xdr:row>34</xdr:row>
      <xdr:rowOff>70184</xdr:rowOff>
    </xdr:from>
    <xdr:to>
      <xdr:col>2</xdr:col>
      <xdr:colOff>1794711</xdr:colOff>
      <xdr:row>70</xdr:row>
      <xdr:rowOff>140369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F81381E4-E9C3-33E3-C093-5B296DF47EA9}"/>
            </a:ext>
          </a:extLst>
        </xdr:cNvPr>
        <xdr:cNvCxnSpPr/>
      </xdr:nvCxnSpPr>
      <xdr:spPr>
        <a:xfrm flipH="1">
          <a:off x="2135605" y="7379368"/>
          <a:ext cx="1574132" cy="7569869"/>
        </a:xfrm>
        <a:prstGeom prst="straightConnector1">
          <a:avLst/>
        </a:prstGeom>
        <a:ln>
          <a:tailEnd type="triangle"/>
        </a:ln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210553</xdr:colOff>
      <xdr:row>34</xdr:row>
      <xdr:rowOff>60158</xdr:rowOff>
    </xdr:from>
    <xdr:to>
      <xdr:col>2</xdr:col>
      <xdr:colOff>1784685</xdr:colOff>
      <xdr:row>61</xdr:row>
      <xdr:rowOff>150395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52BF1DDC-DC3A-63A0-B57A-45FD0637A2A3}"/>
            </a:ext>
          </a:extLst>
        </xdr:cNvPr>
        <xdr:cNvCxnSpPr/>
      </xdr:nvCxnSpPr>
      <xdr:spPr>
        <a:xfrm flipH="1">
          <a:off x="2125579" y="7369342"/>
          <a:ext cx="1574132" cy="5735053"/>
        </a:xfrm>
        <a:prstGeom prst="straightConnector1">
          <a:avLst/>
        </a:prstGeom>
        <a:ln>
          <a:tailEnd type="triangle"/>
        </a:ln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1784684</xdr:colOff>
      <xdr:row>34</xdr:row>
      <xdr:rowOff>70185</xdr:rowOff>
    </xdr:from>
    <xdr:to>
      <xdr:col>2</xdr:col>
      <xdr:colOff>2867527</xdr:colOff>
      <xdr:row>34</xdr:row>
      <xdr:rowOff>70185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01286D63-BB8D-5434-9EC5-54A9A5E9440D}"/>
            </a:ext>
          </a:extLst>
        </xdr:cNvPr>
        <xdr:cNvCxnSpPr/>
      </xdr:nvCxnSpPr>
      <xdr:spPr>
        <a:xfrm>
          <a:off x="3699710" y="7299159"/>
          <a:ext cx="1082843" cy="0"/>
        </a:xfrm>
        <a:prstGeom prst="line">
          <a:avLst/>
        </a:prstGeom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1D13E-9BF9-4248-8D63-CDBC8A255058}">
  <dimension ref="B1:Q325"/>
  <sheetViews>
    <sheetView tabSelected="1" zoomScale="70" zoomScaleNormal="70" workbookViewId="0">
      <selection activeCell="E6" sqref="E6"/>
    </sheetView>
  </sheetViews>
  <sheetFormatPr defaultColWidth="9.109375" defaultRowHeight="14.4" x14ac:dyDescent="0.3"/>
  <cols>
    <col min="1" max="1" width="2.6640625" customWidth="1"/>
    <col min="2" max="2" width="26" bestFit="1" customWidth="1"/>
    <col min="3" max="3" width="48.33203125" customWidth="1"/>
    <col min="4" max="5" width="15.6640625" customWidth="1"/>
    <col min="6" max="6" width="0.88671875" style="22" customWidth="1"/>
    <col min="7" max="7" width="0.33203125" style="17" customWidth="1"/>
    <col min="8" max="8" width="0.88671875" style="22" customWidth="1"/>
    <col min="9" max="9" width="10.33203125" bestFit="1" customWidth="1"/>
    <col min="10" max="10" width="13" customWidth="1"/>
    <col min="11" max="11" width="80.33203125" bestFit="1" customWidth="1"/>
    <col min="12" max="12" width="2.6640625" customWidth="1"/>
    <col min="13" max="13" width="3" bestFit="1" customWidth="1"/>
    <col min="14" max="14" width="2.5546875" bestFit="1" customWidth="1"/>
    <col min="15" max="15" width="26.5546875" bestFit="1" customWidth="1"/>
    <col min="16" max="17" width="15.6640625" customWidth="1"/>
  </cols>
  <sheetData>
    <row r="1" spans="2:17" ht="15" thickBot="1" x14ac:dyDescent="0.35"/>
    <row r="2" spans="2:17" ht="21" thickTop="1" thickBot="1" x14ac:dyDescent="0.35">
      <c r="O2" s="42" t="s">
        <v>81</v>
      </c>
      <c r="P2" s="43"/>
      <c r="Q2" s="44"/>
    </row>
    <row r="3" spans="2:17" ht="21" thickTop="1" thickBot="1" x14ac:dyDescent="0.35">
      <c r="B3" s="31" t="s">
        <v>77</v>
      </c>
      <c r="C3" s="31"/>
      <c r="D3" s="40" t="s">
        <v>79</v>
      </c>
      <c r="E3" s="41"/>
      <c r="J3" s="31" t="s">
        <v>78</v>
      </c>
      <c r="K3" s="31" t="s">
        <v>82</v>
      </c>
    </row>
    <row r="4" spans="2:17" ht="15.6" thickTop="1" thickBot="1" x14ac:dyDescent="0.35">
      <c r="O4" s="1" t="s">
        <v>25</v>
      </c>
    </row>
    <row r="5" spans="2:17" ht="15.6" thickTop="1" thickBot="1" x14ac:dyDescent="0.35">
      <c r="B5" s="47" t="s">
        <v>0</v>
      </c>
      <c r="C5" s="5" t="s">
        <v>1</v>
      </c>
      <c r="D5" s="6">
        <v>100</v>
      </c>
      <c r="E5" s="6">
        <v>200</v>
      </c>
      <c r="F5" s="23"/>
      <c r="G5" s="18"/>
      <c r="J5" s="47">
        <v>1</v>
      </c>
      <c r="K5" s="5" t="s">
        <v>16</v>
      </c>
      <c r="O5" s="2" t="s">
        <v>18</v>
      </c>
      <c r="P5" s="7">
        <f>D9</f>
        <v>300</v>
      </c>
      <c r="Q5" s="7">
        <f>E9</f>
        <v>400</v>
      </c>
    </row>
    <row r="6" spans="2:17" ht="15.6" thickTop="1" thickBot="1" x14ac:dyDescent="0.35">
      <c r="B6" s="47"/>
      <c r="C6" s="5" t="s">
        <v>2</v>
      </c>
      <c r="D6" s="6">
        <v>300</v>
      </c>
      <c r="E6" s="6">
        <v>500</v>
      </c>
      <c r="F6" s="23"/>
      <c r="G6" s="18"/>
      <c r="J6" s="47"/>
      <c r="K6" s="5" t="s">
        <v>17</v>
      </c>
      <c r="O6" s="2" t="s">
        <v>27</v>
      </c>
      <c r="P6" s="7">
        <f>D13</f>
        <v>550</v>
      </c>
      <c r="Q6" s="7">
        <f>E13</f>
        <v>750</v>
      </c>
    </row>
    <row r="7" spans="2:17" ht="15.6" thickTop="1" thickBot="1" x14ac:dyDescent="0.35">
      <c r="D7" s="8"/>
      <c r="E7" s="8"/>
      <c r="F7" s="24"/>
      <c r="G7" s="19"/>
      <c r="I7" s="9" t="s">
        <v>21</v>
      </c>
      <c r="J7" s="10">
        <f>B38</f>
        <v>10</v>
      </c>
      <c r="K7" t="s">
        <v>22</v>
      </c>
      <c r="O7" s="2" t="s">
        <v>19</v>
      </c>
      <c r="P7" s="50">
        <f>D10*4</f>
        <v>600</v>
      </c>
      <c r="Q7" s="50"/>
    </row>
    <row r="8" spans="2:17" ht="15.6" thickTop="1" thickBot="1" x14ac:dyDescent="0.35">
      <c r="D8" s="8"/>
      <c r="E8" s="8"/>
      <c r="F8" s="24"/>
      <c r="G8" s="19"/>
      <c r="O8" s="2" t="s">
        <v>23</v>
      </c>
      <c r="P8" s="50">
        <f>D14</f>
        <v>200</v>
      </c>
      <c r="Q8" s="50"/>
    </row>
    <row r="9" spans="2:17" ht="15.6" thickTop="1" thickBot="1" x14ac:dyDescent="0.35">
      <c r="B9" s="47" t="s">
        <v>3</v>
      </c>
      <c r="C9" s="5" t="s">
        <v>4</v>
      </c>
      <c r="D9" s="6">
        <v>300</v>
      </c>
      <c r="E9" s="6">
        <v>400</v>
      </c>
      <c r="F9" s="23"/>
      <c r="G9" s="18"/>
      <c r="J9" s="33" t="s">
        <v>32</v>
      </c>
    </row>
    <row r="10" spans="2:17" ht="15.6" thickTop="1" thickBot="1" x14ac:dyDescent="0.35">
      <c r="B10" s="47"/>
      <c r="C10" s="5" t="s">
        <v>5</v>
      </c>
      <c r="D10" s="54">
        <v>150</v>
      </c>
      <c r="E10" s="55"/>
      <c r="F10" s="25"/>
      <c r="G10" s="20"/>
      <c r="J10" s="34">
        <f>P11</f>
        <v>1485</v>
      </c>
      <c r="O10" s="15" t="s">
        <v>20</v>
      </c>
      <c r="P10" s="16">
        <f>P5+P6+P7+P8</f>
        <v>1650</v>
      </c>
      <c r="Q10" s="16">
        <f>Q5+Q6+P7+P8</f>
        <v>1950</v>
      </c>
    </row>
    <row r="11" spans="2:17" ht="15.6" thickTop="1" thickBot="1" x14ac:dyDescent="0.35">
      <c r="D11" s="8"/>
      <c r="E11" s="8"/>
      <c r="F11" s="24"/>
      <c r="G11" s="19"/>
      <c r="J11" s="34">
        <f>Q31</f>
        <v>2205</v>
      </c>
      <c r="M11" s="3">
        <f>J7</f>
        <v>10</v>
      </c>
      <c r="N11" s="11" t="s">
        <v>22</v>
      </c>
      <c r="O11" s="12" t="s">
        <v>21</v>
      </c>
      <c r="P11" s="13">
        <f>P10*(100-M11)%</f>
        <v>1485</v>
      </c>
      <c r="Q11" s="13">
        <f>Q10*(100-M11)%</f>
        <v>1755</v>
      </c>
    </row>
    <row r="12" spans="2:17" ht="15.6" thickTop="1" thickBot="1" x14ac:dyDescent="0.35">
      <c r="D12" s="8"/>
      <c r="E12" s="8"/>
      <c r="F12" s="24"/>
      <c r="G12" s="19"/>
    </row>
    <row r="13" spans="2:17" ht="15.6" thickTop="1" thickBot="1" x14ac:dyDescent="0.35">
      <c r="B13" s="47" t="s">
        <v>6</v>
      </c>
      <c r="C13" s="5" t="s">
        <v>7</v>
      </c>
      <c r="D13" s="6">
        <v>550</v>
      </c>
      <c r="E13" s="6">
        <v>750</v>
      </c>
      <c r="F13" s="23"/>
      <c r="G13" s="18"/>
    </row>
    <row r="14" spans="2:17" ht="15.6" thickTop="1" thickBot="1" x14ac:dyDescent="0.35">
      <c r="B14" s="47"/>
      <c r="C14" s="5" t="s">
        <v>5</v>
      </c>
      <c r="D14" s="48">
        <v>200</v>
      </c>
      <c r="E14" s="49"/>
      <c r="F14" s="23"/>
      <c r="G14" s="18"/>
      <c r="O14" s="1" t="s">
        <v>24</v>
      </c>
    </row>
    <row r="15" spans="2:17" ht="15.6" thickTop="1" thickBot="1" x14ac:dyDescent="0.35">
      <c r="D15" s="8"/>
      <c r="E15" s="8"/>
      <c r="F15" s="24"/>
      <c r="G15" s="19"/>
      <c r="O15" s="2" t="s">
        <v>26</v>
      </c>
      <c r="P15" s="4">
        <f>D9*2</f>
        <v>600</v>
      </c>
      <c r="Q15" s="4">
        <f>E9*2</f>
        <v>800</v>
      </c>
    </row>
    <row r="16" spans="2:17" ht="15.6" thickTop="1" thickBot="1" x14ac:dyDescent="0.35">
      <c r="D16" s="8"/>
      <c r="E16" s="8"/>
      <c r="F16" s="24"/>
      <c r="G16" s="19"/>
      <c r="O16" s="2" t="s">
        <v>27</v>
      </c>
      <c r="P16" s="4">
        <f>D13</f>
        <v>550</v>
      </c>
      <c r="Q16" s="4">
        <f>E13</f>
        <v>750</v>
      </c>
    </row>
    <row r="17" spans="2:17" ht="15.6" thickTop="1" thickBot="1" x14ac:dyDescent="0.35">
      <c r="B17" s="47" t="s">
        <v>8</v>
      </c>
      <c r="C17" s="5" t="s">
        <v>9</v>
      </c>
      <c r="D17" s="48">
        <v>500</v>
      </c>
      <c r="E17" s="49"/>
      <c r="F17" s="24"/>
      <c r="G17" s="19"/>
      <c r="O17" s="2" t="s">
        <v>28</v>
      </c>
      <c r="P17" s="50">
        <f>D10*3</f>
        <v>450</v>
      </c>
      <c r="Q17" s="51"/>
    </row>
    <row r="18" spans="2:17" ht="15.6" thickTop="1" thickBot="1" x14ac:dyDescent="0.35">
      <c r="B18" s="47"/>
      <c r="C18" s="5" t="s">
        <v>44</v>
      </c>
      <c r="D18" s="48">
        <v>700</v>
      </c>
      <c r="E18" s="49"/>
      <c r="F18" s="24"/>
      <c r="G18" s="19"/>
      <c r="O18" s="2" t="s">
        <v>23</v>
      </c>
      <c r="P18" s="50">
        <f>D14</f>
        <v>200</v>
      </c>
      <c r="Q18" s="51"/>
    </row>
    <row r="19" spans="2:17" ht="15.6" thickTop="1" thickBot="1" x14ac:dyDescent="0.35">
      <c r="B19" s="47"/>
      <c r="C19" s="5" t="s">
        <v>45</v>
      </c>
      <c r="D19" s="48">
        <v>1000</v>
      </c>
      <c r="E19" s="49"/>
      <c r="F19" s="24"/>
      <c r="G19" s="19"/>
    </row>
    <row r="20" spans="2:17" ht="15.6" thickTop="1" thickBot="1" x14ac:dyDescent="0.35">
      <c r="D20" s="8"/>
      <c r="E20" s="8"/>
      <c r="F20" s="24"/>
      <c r="G20" s="19"/>
      <c r="O20" s="15" t="s">
        <v>20</v>
      </c>
      <c r="P20" s="16">
        <f>P15+P16+P17+P18</f>
        <v>1800</v>
      </c>
      <c r="Q20" s="16">
        <f>Q15+Q16+P17+P18</f>
        <v>2200</v>
      </c>
    </row>
    <row r="21" spans="2:17" ht="15.6" thickTop="1" thickBot="1" x14ac:dyDescent="0.35">
      <c r="D21" s="8"/>
      <c r="E21" s="8"/>
      <c r="F21" s="24"/>
      <c r="G21" s="19"/>
      <c r="M21" s="3">
        <f>J7</f>
        <v>10</v>
      </c>
      <c r="N21" s="11" t="s">
        <v>22</v>
      </c>
      <c r="O21" s="12" t="s">
        <v>21</v>
      </c>
      <c r="P21" s="13">
        <f>P20*(100-M21)%</f>
        <v>1620</v>
      </c>
      <c r="Q21" s="13">
        <f>Q20*(100-M21)%</f>
        <v>1980</v>
      </c>
    </row>
    <row r="22" spans="2:17" ht="15.6" thickTop="1" thickBot="1" x14ac:dyDescent="0.35">
      <c r="B22" s="47" t="s">
        <v>10</v>
      </c>
      <c r="C22" s="5" t="s">
        <v>46</v>
      </c>
      <c r="D22" s="6">
        <v>600</v>
      </c>
      <c r="E22" s="6">
        <v>700</v>
      </c>
      <c r="F22" s="23"/>
      <c r="G22" s="18"/>
    </row>
    <row r="23" spans="2:17" ht="15.6" thickTop="1" thickBot="1" x14ac:dyDescent="0.35">
      <c r="B23" s="47"/>
      <c r="C23" s="5" t="s">
        <v>47</v>
      </c>
      <c r="D23" s="6">
        <v>1300</v>
      </c>
      <c r="E23" s="6">
        <v>1500</v>
      </c>
      <c r="F23" s="23"/>
      <c r="G23" s="18"/>
    </row>
    <row r="24" spans="2:17" ht="15.6" thickTop="1" thickBot="1" x14ac:dyDescent="0.35">
      <c r="B24" s="47"/>
      <c r="C24" s="5" t="s">
        <v>48</v>
      </c>
      <c r="D24" s="48">
        <v>40</v>
      </c>
      <c r="E24" s="49"/>
      <c r="F24" s="23"/>
      <c r="G24" s="18"/>
      <c r="O24" s="1" t="s">
        <v>29</v>
      </c>
    </row>
    <row r="25" spans="2:17" ht="15.6" thickTop="1" thickBot="1" x14ac:dyDescent="0.35">
      <c r="D25" s="8"/>
      <c r="E25" s="8"/>
      <c r="F25" s="24"/>
      <c r="G25" s="19"/>
      <c r="O25" s="2" t="s">
        <v>30</v>
      </c>
      <c r="P25" s="4">
        <f>D9*3</f>
        <v>900</v>
      </c>
      <c r="Q25" s="4">
        <f>E9*3</f>
        <v>1200</v>
      </c>
    </row>
    <row r="26" spans="2:17" ht="15.6" thickTop="1" thickBot="1" x14ac:dyDescent="0.35">
      <c r="D26" s="8"/>
      <c r="E26" s="8"/>
      <c r="F26" s="24"/>
      <c r="G26" s="19"/>
      <c r="O26" s="2" t="s">
        <v>27</v>
      </c>
      <c r="P26" s="4">
        <f>D13</f>
        <v>550</v>
      </c>
      <c r="Q26" s="4">
        <f>E13</f>
        <v>750</v>
      </c>
    </row>
    <row r="27" spans="2:17" ht="15.6" thickTop="1" thickBot="1" x14ac:dyDescent="0.35">
      <c r="B27" s="47" t="s">
        <v>11</v>
      </c>
      <c r="C27" s="5" t="s">
        <v>12</v>
      </c>
      <c r="D27" s="14">
        <v>650</v>
      </c>
      <c r="E27" s="14">
        <v>750</v>
      </c>
      <c r="F27" s="26"/>
      <c r="G27" s="21"/>
      <c r="O27" s="2" t="s">
        <v>31</v>
      </c>
      <c r="P27" s="50">
        <f>D10*2</f>
        <v>300</v>
      </c>
      <c r="Q27" s="51"/>
    </row>
    <row r="28" spans="2:17" ht="15.6" thickTop="1" thickBot="1" x14ac:dyDescent="0.35">
      <c r="B28" s="47"/>
      <c r="C28" s="5" t="s">
        <v>13</v>
      </c>
      <c r="D28" s="14">
        <v>1000</v>
      </c>
      <c r="E28" s="14">
        <v>1100</v>
      </c>
      <c r="F28" s="26"/>
      <c r="G28" s="21"/>
      <c r="O28" s="2" t="s">
        <v>23</v>
      </c>
      <c r="P28" s="50">
        <f>D14</f>
        <v>200</v>
      </c>
      <c r="Q28" s="51"/>
    </row>
    <row r="29" spans="2:17" ht="15.6" thickTop="1" thickBot="1" x14ac:dyDescent="0.35">
      <c r="B29" s="47"/>
      <c r="C29" s="5" t="s">
        <v>14</v>
      </c>
      <c r="D29" s="48">
        <v>450</v>
      </c>
      <c r="E29" s="49"/>
      <c r="F29" s="23"/>
      <c r="G29" s="18"/>
    </row>
    <row r="30" spans="2:17" ht="15.6" thickTop="1" thickBot="1" x14ac:dyDescent="0.35">
      <c r="B30" s="47"/>
      <c r="C30" s="5" t="s">
        <v>15</v>
      </c>
      <c r="D30" s="48">
        <v>500</v>
      </c>
      <c r="E30" s="49"/>
      <c r="F30" s="23"/>
      <c r="G30" s="18"/>
      <c r="O30" s="15" t="s">
        <v>20</v>
      </c>
      <c r="P30" s="16">
        <f>P25+P26+P27+P28</f>
        <v>1950</v>
      </c>
      <c r="Q30" s="16">
        <f>Q25+Q26+P27+P28</f>
        <v>2450</v>
      </c>
    </row>
    <row r="31" spans="2:17" ht="15.6" thickTop="1" thickBot="1" x14ac:dyDescent="0.35">
      <c r="M31" s="3">
        <f>J7</f>
        <v>10</v>
      </c>
      <c r="N31" s="11" t="s">
        <v>22</v>
      </c>
      <c r="O31" s="12" t="s">
        <v>21</v>
      </c>
      <c r="P31" s="13">
        <f>P30*(100-M31)%</f>
        <v>1755</v>
      </c>
      <c r="Q31" s="13">
        <f>Q30*(100-M31)%</f>
        <v>2205</v>
      </c>
    </row>
    <row r="32" spans="2:17" ht="15" thickTop="1" x14ac:dyDescent="0.3"/>
    <row r="33" spans="2:17" ht="15" thickBot="1" x14ac:dyDescent="0.35">
      <c r="J33" s="27"/>
      <c r="K33" s="27"/>
      <c r="L33" s="27"/>
      <c r="M33" s="27"/>
      <c r="N33" s="27"/>
      <c r="O33" s="27"/>
      <c r="P33" s="27"/>
      <c r="Q33" s="27"/>
    </row>
    <row r="34" spans="2:17" ht="21" thickTop="1" thickBot="1" x14ac:dyDescent="0.35">
      <c r="B34" s="31" t="s">
        <v>78</v>
      </c>
      <c r="C34" s="40" t="s">
        <v>80</v>
      </c>
      <c r="D34" s="41"/>
      <c r="E34" s="31"/>
    </row>
    <row r="35" spans="2:17" ht="15.6" thickTop="1" thickBot="1" x14ac:dyDescent="0.35">
      <c r="O35" s="1" t="s">
        <v>34</v>
      </c>
    </row>
    <row r="36" spans="2:17" ht="15.6" thickTop="1" thickBot="1" x14ac:dyDescent="0.35">
      <c r="B36" s="47">
        <v>1</v>
      </c>
      <c r="D36" s="37" t="s">
        <v>32</v>
      </c>
      <c r="E36" s="35" t="s">
        <v>21</v>
      </c>
      <c r="J36" s="47">
        <v>2</v>
      </c>
      <c r="K36" s="5" t="s">
        <v>43</v>
      </c>
      <c r="O36" s="2" t="s">
        <v>35</v>
      </c>
      <c r="P36" s="4">
        <f>D9*4</f>
        <v>1200</v>
      </c>
      <c r="Q36" s="4">
        <f>E9*4</f>
        <v>1600</v>
      </c>
    </row>
    <row r="37" spans="2:17" ht="15.6" thickTop="1" thickBot="1" x14ac:dyDescent="0.35">
      <c r="B37" s="47"/>
      <c r="D37" s="38">
        <f>J10</f>
        <v>1485</v>
      </c>
      <c r="E37" s="36">
        <f>P10-P11</f>
        <v>165</v>
      </c>
      <c r="J37" s="47"/>
      <c r="K37" s="5" t="s">
        <v>33</v>
      </c>
      <c r="O37" s="2" t="s">
        <v>27</v>
      </c>
      <c r="P37" s="4">
        <f>D13</f>
        <v>550</v>
      </c>
      <c r="Q37" s="4">
        <f>E13</f>
        <v>750</v>
      </c>
    </row>
    <row r="38" spans="2:17" ht="15.6" thickTop="1" thickBot="1" x14ac:dyDescent="0.35">
      <c r="B38" s="32">
        <v>10</v>
      </c>
      <c r="C38" t="s">
        <v>22</v>
      </c>
      <c r="D38" s="38">
        <f>J11</f>
        <v>2205</v>
      </c>
      <c r="E38" s="36">
        <f>Q30-Q31</f>
        <v>245</v>
      </c>
      <c r="I38" s="9" t="s">
        <v>21</v>
      </c>
      <c r="J38" s="10">
        <f>B43</f>
        <v>11</v>
      </c>
      <c r="K38" t="s">
        <v>22</v>
      </c>
      <c r="O38" s="2" t="s">
        <v>36</v>
      </c>
      <c r="P38" s="50">
        <f>D10*6</f>
        <v>900</v>
      </c>
      <c r="Q38" s="51"/>
    </row>
    <row r="39" spans="2:17" ht="15.6" thickTop="1" thickBot="1" x14ac:dyDescent="0.35">
      <c r="O39" s="2" t="s">
        <v>37</v>
      </c>
      <c r="P39" s="50">
        <f>D14*4</f>
        <v>800</v>
      </c>
      <c r="Q39" s="51"/>
    </row>
    <row r="40" spans="2:17" ht="15.6" thickTop="1" thickBot="1" x14ac:dyDescent="0.35">
      <c r="J40" s="33" t="s">
        <v>32</v>
      </c>
    </row>
    <row r="41" spans="2:17" ht="15.6" thickTop="1" thickBot="1" x14ac:dyDescent="0.35">
      <c r="B41" s="47">
        <v>2</v>
      </c>
      <c r="D41" s="37" t="s">
        <v>32</v>
      </c>
      <c r="E41" s="35" t="s">
        <v>21</v>
      </c>
      <c r="J41" s="34">
        <f>P42</f>
        <v>3070.5</v>
      </c>
      <c r="O41" s="15" t="s">
        <v>20</v>
      </c>
      <c r="P41" s="16">
        <f>P36+P37+P38+P39</f>
        <v>3450</v>
      </c>
      <c r="Q41" s="16">
        <f>Q36+Q37+P38+P39</f>
        <v>4050</v>
      </c>
    </row>
    <row r="42" spans="2:17" ht="15.6" thickTop="1" thickBot="1" x14ac:dyDescent="0.35">
      <c r="B42" s="47"/>
      <c r="D42" s="38">
        <f>J41</f>
        <v>3070.5</v>
      </c>
      <c r="E42" s="36">
        <f>P41-P42</f>
        <v>379.5</v>
      </c>
      <c r="J42" s="34">
        <f>Q62</f>
        <v>4049.5</v>
      </c>
      <c r="M42" s="3">
        <f>J38</f>
        <v>11</v>
      </c>
      <c r="N42" s="11" t="s">
        <v>22</v>
      </c>
      <c r="O42" s="12" t="s">
        <v>21</v>
      </c>
      <c r="P42" s="13">
        <f>P41*(100-M42)%</f>
        <v>3070.5</v>
      </c>
      <c r="Q42" s="13">
        <f>Q41*(100-M42)%</f>
        <v>3604.5</v>
      </c>
    </row>
    <row r="43" spans="2:17" ht="15" thickTop="1" x14ac:dyDescent="0.3">
      <c r="B43" s="32">
        <v>11</v>
      </c>
      <c r="C43" t="s">
        <v>22</v>
      </c>
      <c r="D43" s="38">
        <f>J42</f>
        <v>4049.5</v>
      </c>
      <c r="E43" s="36">
        <f>Q61-Q62</f>
        <v>500.5</v>
      </c>
    </row>
    <row r="44" spans="2:17" ht="15" thickBot="1" x14ac:dyDescent="0.35"/>
    <row r="45" spans="2:17" ht="15.6" thickTop="1" thickBot="1" x14ac:dyDescent="0.35">
      <c r="O45" s="1" t="s">
        <v>38</v>
      </c>
    </row>
    <row r="46" spans="2:17" ht="15.6" thickTop="1" thickBot="1" x14ac:dyDescent="0.35">
      <c r="B46" s="45">
        <v>3</v>
      </c>
      <c r="D46" s="37" t="s">
        <v>32</v>
      </c>
      <c r="E46" s="35" t="s">
        <v>21</v>
      </c>
      <c r="O46" s="2" t="s">
        <v>39</v>
      </c>
      <c r="P46" s="4">
        <f>D9*5</f>
        <v>1500</v>
      </c>
      <c r="Q46" s="4">
        <f>E9*5</f>
        <v>2000</v>
      </c>
    </row>
    <row r="47" spans="2:17" ht="15.6" thickTop="1" thickBot="1" x14ac:dyDescent="0.35">
      <c r="B47" s="46"/>
      <c r="D47" s="38">
        <f>J73</f>
        <v>3476</v>
      </c>
      <c r="E47" s="36">
        <f>P73-P74</f>
        <v>474</v>
      </c>
      <c r="O47" s="2" t="s">
        <v>27</v>
      </c>
      <c r="P47" s="4">
        <f>D13</f>
        <v>550</v>
      </c>
      <c r="Q47" s="4">
        <f>E13</f>
        <v>750</v>
      </c>
    </row>
    <row r="48" spans="2:17" ht="15.6" thickTop="1" thickBot="1" x14ac:dyDescent="0.35">
      <c r="B48" s="32">
        <v>12</v>
      </c>
      <c r="C48" t="s">
        <v>22</v>
      </c>
      <c r="D48" s="38">
        <f>J74</f>
        <v>4884</v>
      </c>
      <c r="E48" s="36">
        <f>Q95-Q96</f>
        <v>666</v>
      </c>
      <c r="O48" s="2" t="s">
        <v>40</v>
      </c>
      <c r="P48" s="50">
        <f>D10*5</f>
        <v>750</v>
      </c>
      <c r="Q48" s="51"/>
    </row>
    <row r="49" spans="2:17" ht="15.6" thickTop="1" thickBot="1" x14ac:dyDescent="0.35">
      <c r="O49" s="2" t="s">
        <v>37</v>
      </c>
      <c r="P49" s="50">
        <f>D14*4</f>
        <v>800</v>
      </c>
      <c r="Q49" s="51"/>
    </row>
    <row r="50" spans="2:17" ht="15.6" thickTop="1" thickBot="1" x14ac:dyDescent="0.35"/>
    <row r="51" spans="2:17" ht="15.6" thickTop="1" thickBot="1" x14ac:dyDescent="0.35">
      <c r="B51" s="45">
        <v>4</v>
      </c>
      <c r="C51" s="9" t="s">
        <v>67</v>
      </c>
      <c r="D51" s="37" t="s">
        <v>32</v>
      </c>
      <c r="E51" s="35" t="s">
        <v>21</v>
      </c>
      <c r="O51" s="15" t="s">
        <v>20</v>
      </c>
      <c r="P51" s="16">
        <f>P46+P47+P48+P49</f>
        <v>3600</v>
      </c>
      <c r="Q51" s="16">
        <f>Q46+Q47+P48+P49</f>
        <v>4300</v>
      </c>
    </row>
    <row r="52" spans="2:17" ht="15.6" thickTop="1" thickBot="1" x14ac:dyDescent="0.35">
      <c r="B52" s="46"/>
      <c r="D52" s="38">
        <f>J107</f>
        <v>6220.5</v>
      </c>
      <c r="E52" s="36">
        <f>P109-P110</f>
        <v>929.5</v>
      </c>
      <c r="M52" s="3">
        <f>J38</f>
        <v>11</v>
      </c>
      <c r="N52" s="11" t="s">
        <v>22</v>
      </c>
      <c r="O52" s="12" t="s">
        <v>21</v>
      </c>
      <c r="P52" s="13">
        <f>P51*(100-M52)%</f>
        <v>3204</v>
      </c>
      <c r="Q52" s="13">
        <f>Q51*(100-M52)%</f>
        <v>3827</v>
      </c>
    </row>
    <row r="53" spans="2:17" ht="15" thickTop="1" x14ac:dyDescent="0.3">
      <c r="B53" s="32">
        <v>13</v>
      </c>
      <c r="C53" t="s">
        <v>22</v>
      </c>
      <c r="D53" s="38">
        <f>J108</f>
        <v>9265.5</v>
      </c>
      <c r="E53" s="36">
        <f>Q135-Q136</f>
        <v>1384.5</v>
      </c>
    </row>
    <row r="54" spans="2:17" ht="15" thickBot="1" x14ac:dyDescent="0.35">
      <c r="C54" s="29" t="s">
        <v>56</v>
      </c>
    </row>
    <row r="55" spans="2:17" ht="15.6" thickTop="1" thickBot="1" x14ac:dyDescent="0.35">
      <c r="C55" s="9" t="s">
        <v>66</v>
      </c>
      <c r="D55" s="37" t="s">
        <v>32</v>
      </c>
      <c r="E55" s="35" t="s">
        <v>21</v>
      </c>
      <c r="O55" s="1" t="s">
        <v>41</v>
      </c>
    </row>
    <row r="56" spans="2:17" ht="15.6" thickTop="1" thickBot="1" x14ac:dyDescent="0.35">
      <c r="D56" s="38">
        <f>J111</f>
        <v>7743</v>
      </c>
      <c r="E56" s="36">
        <f>P150-P151</f>
        <v>1157</v>
      </c>
      <c r="O56" s="2" t="s">
        <v>42</v>
      </c>
      <c r="P56" s="4">
        <f>D9*6</f>
        <v>1800</v>
      </c>
      <c r="Q56" s="4">
        <f>E9*6</f>
        <v>2400</v>
      </c>
    </row>
    <row r="57" spans="2:17" ht="15.6" thickTop="1" thickBot="1" x14ac:dyDescent="0.35">
      <c r="D57" s="38">
        <f>J112</f>
        <v>9657</v>
      </c>
      <c r="E57" s="36">
        <f>Q178-Q179</f>
        <v>1443</v>
      </c>
      <c r="O57" s="2" t="s">
        <v>27</v>
      </c>
      <c r="P57" s="4">
        <f>D13</f>
        <v>550</v>
      </c>
      <c r="Q57" s="4">
        <f>E13</f>
        <v>750</v>
      </c>
    </row>
    <row r="58" spans="2:17" ht="15.6" thickTop="1" thickBot="1" x14ac:dyDescent="0.35">
      <c r="O58" s="2" t="s">
        <v>19</v>
      </c>
      <c r="P58" s="50">
        <f>D10*4</f>
        <v>600</v>
      </c>
      <c r="Q58" s="51"/>
    </row>
    <row r="59" spans="2:17" ht="15.6" thickTop="1" thickBot="1" x14ac:dyDescent="0.35">
      <c r="O59" s="2" t="s">
        <v>37</v>
      </c>
      <c r="P59" s="50">
        <f>D14*4</f>
        <v>800</v>
      </c>
      <c r="Q59" s="51"/>
    </row>
    <row r="60" spans="2:17" ht="15.6" thickTop="1" thickBot="1" x14ac:dyDescent="0.35">
      <c r="B60" s="45">
        <v>5</v>
      </c>
      <c r="C60" s="9" t="s">
        <v>67</v>
      </c>
      <c r="D60" s="37" t="s">
        <v>32</v>
      </c>
      <c r="E60" s="35" t="s">
        <v>21</v>
      </c>
    </row>
    <row r="61" spans="2:17" ht="15.6" thickTop="1" thickBot="1" x14ac:dyDescent="0.35">
      <c r="B61" s="46"/>
      <c r="D61" s="38">
        <f>J191</f>
        <v>7611</v>
      </c>
      <c r="E61" s="36">
        <f>P193-P194</f>
        <v>1239</v>
      </c>
      <c r="O61" s="15" t="s">
        <v>20</v>
      </c>
      <c r="P61" s="16">
        <f>P56+P57+P58+P59</f>
        <v>3750</v>
      </c>
      <c r="Q61" s="16">
        <f>Q56+Q57+P58+P59</f>
        <v>4550</v>
      </c>
    </row>
    <row r="62" spans="2:17" ht="15.6" thickTop="1" thickBot="1" x14ac:dyDescent="0.35">
      <c r="B62" s="32">
        <v>14</v>
      </c>
      <c r="C62" t="s">
        <v>22</v>
      </c>
      <c r="D62" s="38">
        <f>J192</f>
        <v>11051</v>
      </c>
      <c r="E62" s="36">
        <f>Q221-Q222</f>
        <v>1799</v>
      </c>
      <c r="M62" s="3">
        <f>J38</f>
        <v>11</v>
      </c>
      <c r="N62" s="11" t="s">
        <v>22</v>
      </c>
      <c r="O62" s="12" t="s">
        <v>21</v>
      </c>
      <c r="P62" s="13">
        <f>P61*(100-M62)%</f>
        <v>3337.5</v>
      </c>
      <c r="Q62" s="13">
        <f>Q61*(100-M62)%</f>
        <v>4049.5</v>
      </c>
    </row>
    <row r="63" spans="2:17" ht="15" thickTop="1" x14ac:dyDescent="0.3">
      <c r="C63" s="29" t="s">
        <v>56</v>
      </c>
      <c r="D63" s="39"/>
    </row>
    <row r="64" spans="2:17" x14ac:dyDescent="0.3">
      <c r="C64" s="9" t="s">
        <v>66</v>
      </c>
      <c r="D64" s="37" t="s">
        <v>32</v>
      </c>
      <c r="E64" s="35" t="s">
        <v>21</v>
      </c>
      <c r="J64" s="28"/>
      <c r="K64" s="28"/>
      <c r="L64" s="28"/>
      <c r="M64" s="28"/>
      <c r="N64" s="28"/>
      <c r="O64" s="28"/>
      <c r="P64" s="28"/>
      <c r="Q64" s="28"/>
    </row>
    <row r="65" spans="2:17" ht="15" thickBot="1" x14ac:dyDescent="0.35">
      <c r="D65" s="38">
        <f>J195</f>
        <v>9632</v>
      </c>
      <c r="E65" s="36">
        <f>P237-P238</f>
        <v>1568</v>
      </c>
    </row>
    <row r="66" spans="2:17" ht="15.6" thickTop="1" thickBot="1" x14ac:dyDescent="0.35">
      <c r="D66" s="38">
        <f>J196</f>
        <v>11954</v>
      </c>
      <c r="E66" s="36">
        <f>Q267-Q268</f>
        <v>1946</v>
      </c>
      <c r="O66" s="1" t="s">
        <v>34</v>
      </c>
    </row>
    <row r="67" spans="2:17" ht="15.6" thickTop="1" thickBot="1" x14ac:dyDescent="0.35">
      <c r="J67" s="47">
        <v>3</v>
      </c>
      <c r="K67" s="5" t="s">
        <v>43</v>
      </c>
      <c r="O67" s="2" t="s">
        <v>35</v>
      </c>
      <c r="P67" s="4">
        <f>P36</f>
        <v>1200</v>
      </c>
      <c r="Q67" s="4">
        <f>Q36</f>
        <v>1600</v>
      </c>
    </row>
    <row r="68" spans="2:17" ht="15.6" thickTop="1" thickBot="1" x14ac:dyDescent="0.35">
      <c r="J68" s="47"/>
      <c r="K68" s="5" t="s">
        <v>33</v>
      </c>
      <c r="O68" s="2" t="s">
        <v>27</v>
      </c>
      <c r="P68" s="4">
        <f>P37</f>
        <v>550</v>
      </c>
      <c r="Q68" s="4">
        <f>Q37</f>
        <v>750</v>
      </c>
    </row>
    <row r="69" spans="2:17" ht="15.6" thickTop="1" thickBot="1" x14ac:dyDescent="0.35">
      <c r="B69" s="45">
        <v>6</v>
      </c>
      <c r="D69" s="37" t="s">
        <v>32</v>
      </c>
      <c r="E69" s="35" t="s">
        <v>21</v>
      </c>
      <c r="J69" s="47"/>
      <c r="K69" s="5" t="s">
        <v>8</v>
      </c>
      <c r="O69" s="2" t="s">
        <v>36</v>
      </c>
      <c r="P69" s="52">
        <f>P38</f>
        <v>900</v>
      </c>
      <c r="Q69" s="53"/>
    </row>
    <row r="70" spans="2:17" ht="15.6" thickTop="1" thickBot="1" x14ac:dyDescent="0.35">
      <c r="B70" s="46"/>
      <c r="D70" s="38">
        <f>J282</f>
        <v>13685</v>
      </c>
      <c r="E70" s="36">
        <f>P287-P288</f>
        <v>2415</v>
      </c>
      <c r="I70" s="9" t="s">
        <v>21</v>
      </c>
      <c r="J70" s="10">
        <f>B48</f>
        <v>12</v>
      </c>
      <c r="K70" t="s">
        <v>22</v>
      </c>
      <c r="O70" s="2" t="s">
        <v>37</v>
      </c>
      <c r="P70" s="50">
        <f>P39</f>
        <v>800</v>
      </c>
      <c r="Q70" s="51"/>
    </row>
    <row r="71" spans="2:17" ht="15.6" thickTop="1" thickBot="1" x14ac:dyDescent="0.35">
      <c r="B71" s="32">
        <v>15</v>
      </c>
      <c r="C71" t="s">
        <v>22</v>
      </c>
      <c r="D71" s="38">
        <f>J283</f>
        <v>18020</v>
      </c>
      <c r="E71" s="36">
        <f>Q323-Q324</f>
        <v>3180</v>
      </c>
      <c r="O71" s="2" t="s">
        <v>8</v>
      </c>
      <c r="P71" s="7">
        <f>D17</f>
        <v>500</v>
      </c>
      <c r="Q71" s="7">
        <f>D19</f>
        <v>1000</v>
      </c>
    </row>
    <row r="72" spans="2:17" ht="15.6" thickTop="1" thickBot="1" x14ac:dyDescent="0.35">
      <c r="J72" s="33" t="s">
        <v>32</v>
      </c>
    </row>
    <row r="73" spans="2:17" ht="15.6" thickTop="1" thickBot="1" x14ac:dyDescent="0.35">
      <c r="J73" s="34">
        <f>P74</f>
        <v>3476</v>
      </c>
      <c r="O73" s="15" t="s">
        <v>20</v>
      </c>
      <c r="P73" s="16">
        <f>P67+P68+P69+P70+P71</f>
        <v>3950</v>
      </c>
      <c r="Q73" s="16">
        <f>Q67+Q68+P69+P70+Q71</f>
        <v>5050</v>
      </c>
    </row>
    <row r="74" spans="2:17" ht="15.6" thickTop="1" thickBot="1" x14ac:dyDescent="0.35">
      <c r="J74" s="34">
        <f>Q96</f>
        <v>4884</v>
      </c>
      <c r="M74" s="3">
        <f>J70</f>
        <v>12</v>
      </c>
      <c r="N74" s="11" t="s">
        <v>22</v>
      </c>
      <c r="O74" s="12" t="s">
        <v>21</v>
      </c>
      <c r="P74" s="13">
        <f>P73*(100-M74)%</f>
        <v>3476</v>
      </c>
      <c r="Q74" s="13">
        <f>Q73*(100-M74)%</f>
        <v>4444</v>
      </c>
    </row>
    <row r="75" spans="2:17" ht="15" thickTop="1" x14ac:dyDescent="0.3"/>
    <row r="76" spans="2:17" ht="15" thickBot="1" x14ac:dyDescent="0.35"/>
    <row r="77" spans="2:17" ht="15.6" thickTop="1" thickBot="1" x14ac:dyDescent="0.35">
      <c r="O77" s="1" t="s">
        <v>38</v>
      </c>
    </row>
    <row r="78" spans="2:17" ht="15.6" thickTop="1" thickBot="1" x14ac:dyDescent="0.35">
      <c r="O78" s="2" t="s">
        <v>39</v>
      </c>
      <c r="P78" s="4">
        <f>P46</f>
        <v>1500</v>
      </c>
      <c r="Q78" s="4">
        <f>Q46</f>
        <v>2000</v>
      </c>
    </row>
    <row r="79" spans="2:17" ht="15.6" thickTop="1" thickBot="1" x14ac:dyDescent="0.35">
      <c r="O79" s="2" t="s">
        <v>27</v>
      </c>
      <c r="P79" s="4">
        <f>P47</f>
        <v>550</v>
      </c>
      <c r="Q79" s="4">
        <f>Q47</f>
        <v>750</v>
      </c>
    </row>
    <row r="80" spans="2:17" ht="15.6" thickTop="1" thickBot="1" x14ac:dyDescent="0.35">
      <c r="O80" s="2" t="s">
        <v>40</v>
      </c>
      <c r="P80" s="50">
        <f>P48</f>
        <v>750</v>
      </c>
      <c r="Q80" s="51"/>
    </row>
    <row r="81" spans="13:17" ht="15.6" thickTop="1" thickBot="1" x14ac:dyDescent="0.35">
      <c r="O81" s="2" t="s">
        <v>37</v>
      </c>
      <c r="P81" s="50">
        <f>P49</f>
        <v>800</v>
      </c>
      <c r="Q81" s="51"/>
    </row>
    <row r="82" spans="13:17" ht="15.6" thickTop="1" thickBot="1" x14ac:dyDescent="0.35">
      <c r="O82" s="2" t="s">
        <v>8</v>
      </c>
      <c r="P82" s="7">
        <f>P71</f>
        <v>500</v>
      </c>
      <c r="Q82" s="7">
        <f>Q71</f>
        <v>1000</v>
      </c>
    </row>
    <row r="83" spans="13:17" ht="15.6" thickTop="1" thickBot="1" x14ac:dyDescent="0.35"/>
    <row r="84" spans="13:17" ht="15.6" thickTop="1" thickBot="1" x14ac:dyDescent="0.35">
      <c r="O84" s="15" t="s">
        <v>20</v>
      </c>
      <c r="P84" s="16">
        <f>P78+P79+P80+P81+P82</f>
        <v>4100</v>
      </c>
      <c r="Q84" s="16">
        <f>Q78+Q79+P80+P81+Q82</f>
        <v>5300</v>
      </c>
    </row>
    <row r="85" spans="13:17" ht="15.6" thickTop="1" thickBot="1" x14ac:dyDescent="0.35">
      <c r="M85" s="3">
        <f>J70</f>
        <v>12</v>
      </c>
      <c r="N85" s="11" t="s">
        <v>22</v>
      </c>
      <c r="O85" s="12" t="s">
        <v>21</v>
      </c>
      <c r="P85" s="13">
        <f>P84*(100-M85)%</f>
        <v>3608</v>
      </c>
      <c r="Q85" s="13">
        <f>Q84*(100-M85)%</f>
        <v>4664</v>
      </c>
    </row>
    <row r="86" spans="13:17" ht="15" thickTop="1" x14ac:dyDescent="0.3"/>
    <row r="87" spans="13:17" ht="15" thickBot="1" x14ac:dyDescent="0.35"/>
    <row r="88" spans="13:17" ht="15.6" thickTop="1" thickBot="1" x14ac:dyDescent="0.35">
      <c r="O88" s="1" t="s">
        <v>41</v>
      </c>
    </row>
    <row r="89" spans="13:17" ht="15.6" thickTop="1" thickBot="1" x14ac:dyDescent="0.35">
      <c r="O89" s="2" t="s">
        <v>42</v>
      </c>
      <c r="P89" s="4">
        <f>P56</f>
        <v>1800</v>
      </c>
      <c r="Q89" s="4">
        <f>Q56</f>
        <v>2400</v>
      </c>
    </row>
    <row r="90" spans="13:17" ht="15.6" thickTop="1" thickBot="1" x14ac:dyDescent="0.35">
      <c r="O90" s="2" t="s">
        <v>27</v>
      </c>
      <c r="P90" s="4">
        <f>P57</f>
        <v>550</v>
      </c>
      <c r="Q90" s="4">
        <f>Q57</f>
        <v>750</v>
      </c>
    </row>
    <row r="91" spans="13:17" ht="15.6" thickTop="1" thickBot="1" x14ac:dyDescent="0.35">
      <c r="O91" s="2" t="s">
        <v>19</v>
      </c>
      <c r="P91" s="50">
        <f>P58</f>
        <v>600</v>
      </c>
      <c r="Q91" s="51"/>
    </row>
    <row r="92" spans="13:17" ht="15.6" thickTop="1" thickBot="1" x14ac:dyDescent="0.35">
      <c r="O92" s="2" t="s">
        <v>37</v>
      </c>
      <c r="P92" s="50">
        <f>P59</f>
        <v>800</v>
      </c>
      <c r="Q92" s="51"/>
    </row>
    <row r="93" spans="13:17" ht="15.6" thickTop="1" thickBot="1" x14ac:dyDescent="0.35">
      <c r="O93" s="2" t="s">
        <v>8</v>
      </c>
      <c r="P93" s="7">
        <f>P82</f>
        <v>500</v>
      </c>
      <c r="Q93" s="7">
        <f>Q82</f>
        <v>1000</v>
      </c>
    </row>
    <row r="94" spans="13:17" ht="15.6" thickTop="1" thickBot="1" x14ac:dyDescent="0.35"/>
    <row r="95" spans="13:17" ht="15.6" thickTop="1" thickBot="1" x14ac:dyDescent="0.35">
      <c r="O95" s="15" t="s">
        <v>20</v>
      </c>
      <c r="P95" s="16">
        <f>P89+P90+P91+P92+P93</f>
        <v>4250</v>
      </c>
      <c r="Q95" s="16">
        <f>Q89+Q90+P91+P92+Q93</f>
        <v>5550</v>
      </c>
    </row>
    <row r="96" spans="13:17" ht="15.6" thickTop="1" thickBot="1" x14ac:dyDescent="0.35">
      <c r="M96" s="3">
        <f>J70</f>
        <v>12</v>
      </c>
      <c r="N96" s="11" t="s">
        <v>22</v>
      </c>
      <c r="O96" s="12" t="s">
        <v>21</v>
      </c>
      <c r="P96" s="13">
        <f>P95*(100-M96)%</f>
        <v>3740</v>
      </c>
      <c r="Q96" s="13">
        <f>Q95*(100-M96)%</f>
        <v>4884</v>
      </c>
    </row>
    <row r="97" spans="9:17" ht="15" thickTop="1" x14ac:dyDescent="0.3"/>
    <row r="98" spans="9:17" x14ac:dyDescent="0.3">
      <c r="J98" s="28"/>
      <c r="K98" s="28"/>
      <c r="L98" s="28"/>
      <c r="M98" s="28"/>
      <c r="N98" s="28"/>
      <c r="O98" s="28"/>
      <c r="P98" s="28"/>
      <c r="Q98" s="28"/>
    </row>
    <row r="99" spans="9:17" ht="15" thickBot="1" x14ac:dyDescent="0.35"/>
    <row r="100" spans="9:17" ht="15.6" thickTop="1" thickBot="1" x14ac:dyDescent="0.35">
      <c r="O100" s="1" t="s">
        <v>34</v>
      </c>
    </row>
    <row r="101" spans="9:17" ht="15.6" thickTop="1" thickBot="1" x14ac:dyDescent="0.35">
      <c r="J101" s="47">
        <v>4</v>
      </c>
      <c r="K101" s="5" t="s">
        <v>43</v>
      </c>
      <c r="O101" s="2" t="s">
        <v>35</v>
      </c>
      <c r="P101" s="4">
        <f>P67</f>
        <v>1200</v>
      </c>
      <c r="Q101" s="4">
        <f>Q67</f>
        <v>1600</v>
      </c>
    </row>
    <row r="102" spans="9:17" ht="15.6" thickTop="1" thickBot="1" x14ac:dyDescent="0.35">
      <c r="J102" s="47"/>
      <c r="K102" s="5" t="s">
        <v>33</v>
      </c>
      <c r="O102" s="2" t="s">
        <v>27</v>
      </c>
      <c r="P102" s="4">
        <f>P68</f>
        <v>550</v>
      </c>
      <c r="Q102" s="4">
        <f>Q68</f>
        <v>750</v>
      </c>
    </row>
    <row r="103" spans="9:17" ht="15.6" thickTop="1" thickBot="1" x14ac:dyDescent="0.35">
      <c r="J103" s="47"/>
      <c r="K103" s="5" t="s">
        <v>57</v>
      </c>
      <c r="O103" s="2" t="s">
        <v>36</v>
      </c>
      <c r="P103" s="52">
        <f>P69</f>
        <v>900</v>
      </c>
      <c r="Q103" s="53"/>
    </row>
    <row r="104" spans="9:17" ht="15.6" thickTop="1" thickBot="1" x14ac:dyDescent="0.35">
      <c r="I104" s="9" t="s">
        <v>21</v>
      </c>
      <c r="J104" s="10">
        <f>B53</f>
        <v>13</v>
      </c>
      <c r="K104" t="s">
        <v>22</v>
      </c>
      <c r="O104" s="2" t="s">
        <v>37</v>
      </c>
      <c r="P104" s="50">
        <f>P70</f>
        <v>800</v>
      </c>
      <c r="Q104" s="51"/>
    </row>
    <row r="105" spans="9:17" ht="15.6" thickTop="1" thickBot="1" x14ac:dyDescent="0.35">
      <c r="O105" s="2" t="s">
        <v>49</v>
      </c>
      <c r="P105" s="7">
        <f>D22*4</f>
        <v>2400</v>
      </c>
      <c r="Q105" s="7">
        <f>E22*4</f>
        <v>2800</v>
      </c>
    </row>
    <row r="106" spans="9:17" ht="15.6" thickTop="1" thickBot="1" x14ac:dyDescent="0.35">
      <c r="I106" s="9" t="s">
        <v>67</v>
      </c>
      <c r="J106" s="33" t="s">
        <v>32</v>
      </c>
      <c r="O106" s="2" t="s">
        <v>50</v>
      </c>
      <c r="P106" s="7">
        <f>D23</f>
        <v>1300</v>
      </c>
      <c r="Q106" s="7">
        <f>E23</f>
        <v>1500</v>
      </c>
    </row>
    <row r="107" spans="9:17" ht="15.6" thickTop="1" thickBot="1" x14ac:dyDescent="0.35">
      <c r="J107" s="34">
        <f>P110</f>
        <v>6220.5</v>
      </c>
      <c r="O107" s="2" t="s">
        <v>51</v>
      </c>
      <c r="P107" s="7">
        <v>0</v>
      </c>
      <c r="Q107" s="7">
        <f>D24*30</f>
        <v>1200</v>
      </c>
    </row>
    <row r="108" spans="9:17" ht="15.6" thickTop="1" thickBot="1" x14ac:dyDescent="0.35">
      <c r="J108" s="34">
        <f>Q136</f>
        <v>9265.5</v>
      </c>
    </row>
    <row r="109" spans="9:17" ht="15.6" thickTop="1" thickBot="1" x14ac:dyDescent="0.35">
      <c r="O109" s="15" t="s">
        <v>20</v>
      </c>
      <c r="P109" s="16">
        <f>P101+P102+P103+P104+P105+P106+P107</f>
        <v>7150</v>
      </c>
      <c r="Q109" s="16">
        <f>Q101+Q102+P103+P104+Q105+Q106+Q107</f>
        <v>9550</v>
      </c>
    </row>
    <row r="110" spans="9:17" ht="15.6" thickTop="1" thickBot="1" x14ac:dyDescent="0.35">
      <c r="I110" s="9" t="s">
        <v>66</v>
      </c>
      <c r="J110" s="33" t="s">
        <v>32</v>
      </c>
      <c r="M110" s="3">
        <f>J104</f>
        <v>13</v>
      </c>
      <c r="N110" s="11" t="s">
        <v>22</v>
      </c>
      <c r="O110" s="12" t="s">
        <v>21</v>
      </c>
      <c r="P110" s="13">
        <f>P109*(100-M110)%</f>
        <v>6220.5</v>
      </c>
      <c r="Q110" s="13">
        <f>Q109*(100-M110)%</f>
        <v>8308.5</v>
      </c>
    </row>
    <row r="111" spans="9:17" ht="15" thickTop="1" x14ac:dyDescent="0.3">
      <c r="J111" s="34">
        <f>P151</f>
        <v>7743</v>
      </c>
    </row>
    <row r="112" spans="9:17" ht="15" thickBot="1" x14ac:dyDescent="0.35">
      <c r="J112" s="34">
        <f>Q179</f>
        <v>9657</v>
      </c>
    </row>
    <row r="113" spans="13:17" ht="15.6" thickTop="1" thickBot="1" x14ac:dyDescent="0.35">
      <c r="O113" s="1" t="s">
        <v>38</v>
      </c>
    </row>
    <row r="114" spans="13:17" ht="15.6" thickTop="1" thickBot="1" x14ac:dyDescent="0.35">
      <c r="O114" s="2" t="s">
        <v>39</v>
      </c>
      <c r="P114" s="4">
        <f>P78</f>
        <v>1500</v>
      </c>
      <c r="Q114" s="4">
        <f>Q78</f>
        <v>2000</v>
      </c>
    </row>
    <row r="115" spans="13:17" ht="15.6" thickTop="1" thickBot="1" x14ac:dyDescent="0.35">
      <c r="O115" s="2" t="s">
        <v>27</v>
      </c>
      <c r="P115" s="4">
        <f>P79</f>
        <v>550</v>
      </c>
      <c r="Q115" s="4">
        <f>Q79</f>
        <v>750</v>
      </c>
    </row>
    <row r="116" spans="13:17" ht="15.6" thickTop="1" thickBot="1" x14ac:dyDescent="0.35">
      <c r="O116" s="2" t="s">
        <v>40</v>
      </c>
      <c r="P116" s="50">
        <f>P80</f>
        <v>750</v>
      </c>
      <c r="Q116" s="51"/>
    </row>
    <row r="117" spans="13:17" ht="15.6" thickTop="1" thickBot="1" x14ac:dyDescent="0.35">
      <c r="O117" s="2" t="s">
        <v>37</v>
      </c>
      <c r="P117" s="50">
        <f>P81</f>
        <v>800</v>
      </c>
      <c r="Q117" s="51"/>
    </row>
    <row r="118" spans="13:17" ht="15.6" thickTop="1" thickBot="1" x14ac:dyDescent="0.35">
      <c r="O118" s="2" t="s">
        <v>52</v>
      </c>
      <c r="P118" s="7">
        <f>D22*5</f>
        <v>3000</v>
      </c>
      <c r="Q118" s="7">
        <f>E22*5</f>
        <v>3500</v>
      </c>
    </row>
    <row r="119" spans="13:17" ht="15.6" thickTop="1" thickBot="1" x14ac:dyDescent="0.35">
      <c r="O119" s="2" t="s">
        <v>50</v>
      </c>
      <c r="P119" s="7">
        <f>D23</f>
        <v>1300</v>
      </c>
      <c r="Q119" s="7">
        <f>E23</f>
        <v>1500</v>
      </c>
    </row>
    <row r="120" spans="13:17" ht="15.6" thickTop="1" thickBot="1" x14ac:dyDescent="0.35">
      <c r="O120" s="2" t="s">
        <v>53</v>
      </c>
      <c r="P120" s="7">
        <v>0</v>
      </c>
      <c r="Q120" s="7">
        <f>D24*20</f>
        <v>800</v>
      </c>
    </row>
    <row r="121" spans="13:17" ht="15.6" thickTop="1" thickBot="1" x14ac:dyDescent="0.35"/>
    <row r="122" spans="13:17" ht="15.6" thickTop="1" thickBot="1" x14ac:dyDescent="0.35">
      <c r="O122" s="15" t="s">
        <v>20</v>
      </c>
      <c r="P122" s="16">
        <f>P114+P115+P116+P117+P118+P119+P120</f>
        <v>7900</v>
      </c>
      <c r="Q122" s="16">
        <f>Q114+Q115+P116+P117+Q118+Q119+Q120</f>
        <v>10100</v>
      </c>
    </row>
    <row r="123" spans="13:17" ht="15.6" thickTop="1" thickBot="1" x14ac:dyDescent="0.35">
      <c r="M123" s="3">
        <f>J104</f>
        <v>13</v>
      </c>
      <c r="N123" s="11" t="s">
        <v>22</v>
      </c>
      <c r="O123" s="12" t="s">
        <v>21</v>
      </c>
      <c r="P123" s="13">
        <f>P122*(100-M123)%</f>
        <v>6873</v>
      </c>
      <c r="Q123" s="13">
        <f>Q122*(100-M123)%</f>
        <v>8787</v>
      </c>
    </row>
    <row r="124" spans="13:17" ht="15" thickTop="1" x14ac:dyDescent="0.3"/>
    <row r="125" spans="13:17" ht="15" thickBot="1" x14ac:dyDescent="0.35"/>
    <row r="126" spans="13:17" ht="15.6" thickTop="1" thickBot="1" x14ac:dyDescent="0.35">
      <c r="O126" s="1" t="s">
        <v>41</v>
      </c>
    </row>
    <row r="127" spans="13:17" ht="15.6" thickTop="1" thickBot="1" x14ac:dyDescent="0.35">
      <c r="O127" s="2" t="s">
        <v>42</v>
      </c>
      <c r="P127" s="4">
        <f>P89</f>
        <v>1800</v>
      </c>
      <c r="Q127" s="4">
        <f>Q89</f>
        <v>2400</v>
      </c>
    </row>
    <row r="128" spans="13:17" ht="15.6" thickTop="1" thickBot="1" x14ac:dyDescent="0.35">
      <c r="O128" s="2" t="s">
        <v>27</v>
      </c>
      <c r="P128" s="4">
        <f>P90</f>
        <v>550</v>
      </c>
      <c r="Q128" s="4">
        <f>Q90</f>
        <v>750</v>
      </c>
    </row>
    <row r="129" spans="11:17" ht="15.6" thickTop="1" thickBot="1" x14ac:dyDescent="0.35">
      <c r="O129" s="2" t="s">
        <v>19</v>
      </c>
      <c r="P129" s="50">
        <f>P91</f>
        <v>600</v>
      </c>
      <c r="Q129" s="51"/>
    </row>
    <row r="130" spans="11:17" ht="15.6" thickTop="1" thickBot="1" x14ac:dyDescent="0.35">
      <c r="O130" s="2" t="s">
        <v>37</v>
      </c>
      <c r="P130" s="50">
        <f>P92</f>
        <v>800</v>
      </c>
      <c r="Q130" s="51"/>
    </row>
    <row r="131" spans="11:17" ht="15.6" thickTop="1" thickBot="1" x14ac:dyDescent="0.35">
      <c r="O131" s="2" t="s">
        <v>54</v>
      </c>
      <c r="P131" s="7">
        <f>D22*6</f>
        <v>3600</v>
      </c>
      <c r="Q131" s="7">
        <f>E22*6</f>
        <v>4200</v>
      </c>
    </row>
    <row r="132" spans="11:17" ht="15.6" thickTop="1" thickBot="1" x14ac:dyDescent="0.35">
      <c r="O132" s="2" t="s">
        <v>50</v>
      </c>
      <c r="P132" s="7">
        <f>D23</f>
        <v>1300</v>
      </c>
      <c r="Q132" s="7">
        <f>E23</f>
        <v>1500</v>
      </c>
    </row>
    <row r="133" spans="11:17" ht="15.6" thickTop="1" thickBot="1" x14ac:dyDescent="0.35">
      <c r="O133" s="2" t="s">
        <v>55</v>
      </c>
      <c r="P133" s="7">
        <v>0</v>
      </c>
      <c r="Q133" s="7">
        <f>D24*10</f>
        <v>400</v>
      </c>
    </row>
    <row r="134" spans="11:17" ht="15.6" thickTop="1" thickBot="1" x14ac:dyDescent="0.35"/>
    <row r="135" spans="11:17" ht="15.6" thickTop="1" thickBot="1" x14ac:dyDescent="0.35">
      <c r="O135" s="15" t="s">
        <v>20</v>
      </c>
      <c r="P135" s="16">
        <f>P127+P128+P129+P130+P131+P132+P133</f>
        <v>8650</v>
      </c>
      <c r="Q135" s="16">
        <f>Q127+Q128+P129+P130+Q131+Q132+Q133</f>
        <v>10650</v>
      </c>
    </row>
    <row r="136" spans="11:17" ht="15.6" thickTop="1" thickBot="1" x14ac:dyDescent="0.35">
      <c r="M136" s="3">
        <f>J104</f>
        <v>13</v>
      </c>
      <c r="N136" s="11" t="s">
        <v>22</v>
      </c>
      <c r="O136" s="12" t="s">
        <v>21</v>
      </c>
      <c r="P136" s="13">
        <f>P135*(100-M136)%</f>
        <v>7525.5</v>
      </c>
      <c r="Q136" s="13">
        <f>Q135*(100-M136)%</f>
        <v>9265.5</v>
      </c>
    </row>
    <row r="137" spans="11:17" ht="15" thickTop="1" x14ac:dyDescent="0.3"/>
    <row r="138" spans="11:17" x14ac:dyDescent="0.3">
      <c r="K138" s="29" t="s">
        <v>56</v>
      </c>
      <c r="L138" s="30"/>
      <c r="M138" s="30"/>
      <c r="N138" s="30"/>
      <c r="O138" s="30"/>
      <c r="P138" s="30"/>
      <c r="Q138" s="30"/>
    </row>
    <row r="139" spans="11:17" ht="15" thickBot="1" x14ac:dyDescent="0.35"/>
    <row r="140" spans="11:17" ht="15.6" thickTop="1" thickBot="1" x14ac:dyDescent="0.35">
      <c r="O140" s="1" t="s">
        <v>34</v>
      </c>
    </row>
    <row r="141" spans="11:17" ht="15.6" thickTop="1" thickBot="1" x14ac:dyDescent="0.35">
      <c r="O141" s="2" t="s">
        <v>35</v>
      </c>
      <c r="P141" s="4">
        <f>P101</f>
        <v>1200</v>
      </c>
      <c r="Q141" s="4">
        <f>Q101</f>
        <v>1600</v>
      </c>
    </row>
    <row r="142" spans="11:17" ht="15.6" thickTop="1" thickBot="1" x14ac:dyDescent="0.35">
      <c r="O142" s="2" t="s">
        <v>27</v>
      </c>
      <c r="P142" s="4">
        <f>P102</f>
        <v>550</v>
      </c>
      <c r="Q142" s="4">
        <f>Q102</f>
        <v>750</v>
      </c>
    </row>
    <row r="143" spans="11:17" ht="15.6" thickTop="1" thickBot="1" x14ac:dyDescent="0.35">
      <c r="O143" s="2" t="s">
        <v>36</v>
      </c>
      <c r="P143" s="52">
        <f>P103</f>
        <v>900</v>
      </c>
      <c r="Q143" s="53"/>
    </row>
    <row r="144" spans="11:17" ht="15.6" thickTop="1" thickBot="1" x14ac:dyDescent="0.35">
      <c r="O144" s="2" t="s">
        <v>37</v>
      </c>
      <c r="P144" s="50">
        <f>P104</f>
        <v>800</v>
      </c>
      <c r="Q144" s="51"/>
    </row>
    <row r="145" spans="13:17" ht="15.6" thickTop="1" thickBot="1" x14ac:dyDescent="0.35">
      <c r="O145" s="2" t="s">
        <v>59</v>
      </c>
      <c r="P145" s="7">
        <f>D27*4</f>
        <v>2600</v>
      </c>
      <c r="Q145" s="7">
        <f>E27*4</f>
        <v>3000</v>
      </c>
    </row>
    <row r="146" spans="13:17" ht="15.6" thickTop="1" thickBot="1" x14ac:dyDescent="0.35">
      <c r="O146" s="2" t="s">
        <v>58</v>
      </c>
      <c r="P146" s="7">
        <f>D28</f>
        <v>1000</v>
      </c>
      <c r="Q146" s="7">
        <f>E28</f>
        <v>1100</v>
      </c>
    </row>
    <row r="147" spans="13:17" ht="15.6" thickTop="1" thickBot="1" x14ac:dyDescent="0.35">
      <c r="O147" s="2" t="s">
        <v>60</v>
      </c>
      <c r="P147" s="52">
        <f>D29*3</f>
        <v>1350</v>
      </c>
      <c r="Q147" s="53"/>
    </row>
    <row r="148" spans="13:17" ht="15.6" thickTop="1" thickBot="1" x14ac:dyDescent="0.35">
      <c r="O148" s="2" t="s">
        <v>15</v>
      </c>
      <c r="P148" s="52">
        <f>D30</f>
        <v>500</v>
      </c>
      <c r="Q148" s="53"/>
    </row>
    <row r="149" spans="13:17" ht="15.6" thickTop="1" thickBot="1" x14ac:dyDescent="0.35"/>
    <row r="150" spans="13:17" ht="15.6" thickTop="1" thickBot="1" x14ac:dyDescent="0.35">
      <c r="O150" s="15" t="s">
        <v>20</v>
      </c>
      <c r="P150" s="16">
        <f>P141+P142+P143+P144+P145+P146+P147+P148</f>
        <v>8900</v>
      </c>
      <c r="Q150" s="16">
        <f>Q141+Q142+P143+P144+Q145+Q146+P147+P148</f>
        <v>10000</v>
      </c>
    </row>
    <row r="151" spans="13:17" ht="15.6" thickTop="1" thickBot="1" x14ac:dyDescent="0.35">
      <c r="M151" s="3">
        <f>J104</f>
        <v>13</v>
      </c>
      <c r="N151" s="11" t="s">
        <v>22</v>
      </c>
      <c r="O151" s="12" t="s">
        <v>21</v>
      </c>
      <c r="P151" s="13">
        <f>P150*(100-M151)%</f>
        <v>7743</v>
      </c>
      <c r="Q151" s="13">
        <f>Q150*(100-M151)%</f>
        <v>8700</v>
      </c>
    </row>
    <row r="152" spans="13:17" ht="15" thickTop="1" x14ac:dyDescent="0.3"/>
    <row r="153" spans="13:17" ht="15" thickBot="1" x14ac:dyDescent="0.35"/>
    <row r="154" spans="13:17" ht="15.6" thickTop="1" thickBot="1" x14ac:dyDescent="0.35">
      <c r="O154" s="1" t="s">
        <v>38</v>
      </c>
    </row>
    <row r="155" spans="13:17" ht="15.6" thickTop="1" thickBot="1" x14ac:dyDescent="0.35">
      <c r="O155" s="2" t="s">
        <v>39</v>
      </c>
      <c r="P155" s="4">
        <f>P114</f>
        <v>1500</v>
      </c>
      <c r="Q155" s="4">
        <f>Q114</f>
        <v>2000</v>
      </c>
    </row>
    <row r="156" spans="13:17" ht="15.6" thickTop="1" thickBot="1" x14ac:dyDescent="0.35">
      <c r="O156" s="2" t="s">
        <v>27</v>
      </c>
      <c r="P156" s="4">
        <f>P115</f>
        <v>550</v>
      </c>
      <c r="Q156" s="4">
        <f>Q115</f>
        <v>750</v>
      </c>
    </row>
    <row r="157" spans="13:17" ht="15.6" thickTop="1" thickBot="1" x14ac:dyDescent="0.35">
      <c r="O157" s="2" t="s">
        <v>40</v>
      </c>
      <c r="P157" s="50">
        <f>P116</f>
        <v>750</v>
      </c>
      <c r="Q157" s="51"/>
    </row>
    <row r="158" spans="13:17" ht="15.6" thickTop="1" thickBot="1" x14ac:dyDescent="0.35">
      <c r="O158" s="2" t="s">
        <v>37</v>
      </c>
      <c r="P158" s="50">
        <f>P117</f>
        <v>800</v>
      </c>
      <c r="Q158" s="51"/>
    </row>
    <row r="159" spans="13:17" ht="15.6" thickTop="1" thickBot="1" x14ac:dyDescent="0.35">
      <c r="O159" s="2" t="s">
        <v>61</v>
      </c>
      <c r="P159" s="7">
        <f>D27*5</f>
        <v>3250</v>
      </c>
      <c r="Q159" s="7">
        <f>E27*5</f>
        <v>3750</v>
      </c>
    </row>
    <row r="160" spans="13:17" ht="15.6" thickTop="1" thickBot="1" x14ac:dyDescent="0.35">
      <c r="O160" s="2" t="s">
        <v>62</v>
      </c>
      <c r="P160" s="7">
        <f>D28</f>
        <v>1000</v>
      </c>
      <c r="Q160" s="7">
        <f>E28</f>
        <v>1100</v>
      </c>
    </row>
    <row r="161" spans="13:17" ht="15.6" thickTop="1" thickBot="1" x14ac:dyDescent="0.35">
      <c r="O161" s="2" t="s">
        <v>63</v>
      </c>
      <c r="P161" s="52">
        <f>D29*2</f>
        <v>900</v>
      </c>
      <c r="Q161" s="53"/>
    </row>
    <row r="162" spans="13:17" ht="15.6" thickTop="1" thickBot="1" x14ac:dyDescent="0.35">
      <c r="O162" s="2" t="s">
        <v>15</v>
      </c>
      <c r="P162" s="52">
        <f>D30</f>
        <v>500</v>
      </c>
      <c r="Q162" s="53"/>
    </row>
    <row r="163" spans="13:17" ht="15.6" thickTop="1" thickBot="1" x14ac:dyDescent="0.35"/>
    <row r="164" spans="13:17" ht="15.6" thickTop="1" thickBot="1" x14ac:dyDescent="0.35">
      <c r="O164" s="15" t="s">
        <v>20</v>
      </c>
      <c r="P164" s="16">
        <f>P155+P156+P157+P158+P159+P160+P161+P162</f>
        <v>9250</v>
      </c>
      <c r="Q164" s="16">
        <f>Q155+Q156+P157+P158+Q159+Q160+P161+P162</f>
        <v>10550</v>
      </c>
    </row>
    <row r="165" spans="13:17" ht="15.6" thickTop="1" thickBot="1" x14ac:dyDescent="0.35">
      <c r="M165" s="3">
        <f>J104</f>
        <v>13</v>
      </c>
      <c r="N165" s="11" t="s">
        <v>22</v>
      </c>
      <c r="O165" s="12" t="s">
        <v>21</v>
      </c>
      <c r="P165" s="13">
        <f>P164*(100-M165)%</f>
        <v>8047.5</v>
      </c>
      <c r="Q165" s="13">
        <f>Q164*(100-M165)%</f>
        <v>9178.5</v>
      </c>
    </row>
    <row r="166" spans="13:17" ht="15" thickTop="1" x14ac:dyDescent="0.3"/>
    <row r="167" spans="13:17" ht="15" thickBot="1" x14ac:dyDescent="0.35"/>
    <row r="168" spans="13:17" ht="15.6" thickTop="1" thickBot="1" x14ac:dyDescent="0.35">
      <c r="O168" s="1" t="s">
        <v>41</v>
      </c>
    </row>
    <row r="169" spans="13:17" ht="15.6" thickTop="1" thickBot="1" x14ac:dyDescent="0.35">
      <c r="O169" s="2" t="s">
        <v>42</v>
      </c>
      <c r="P169" s="4">
        <f>P127</f>
        <v>1800</v>
      </c>
      <c r="Q169" s="4">
        <f>Q127</f>
        <v>2400</v>
      </c>
    </row>
    <row r="170" spans="13:17" ht="15.6" thickTop="1" thickBot="1" x14ac:dyDescent="0.35">
      <c r="O170" s="2" t="s">
        <v>27</v>
      </c>
      <c r="P170" s="4">
        <f>P128</f>
        <v>550</v>
      </c>
      <c r="Q170" s="4">
        <f>Q128</f>
        <v>750</v>
      </c>
    </row>
    <row r="171" spans="13:17" ht="15.6" thickTop="1" thickBot="1" x14ac:dyDescent="0.35">
      <c r="O171" s="2" t="s">
        <v>19</v>
      </c>
      <c r="P171" s="50">
        <f>P129</f>
        <v>600</v>
      </c>
      <c r="Q171" s="51"/>
    </row>
    <row r="172" spans="13:17" ht="15.6" thickTop="1" thickBot="1" x14ac:dyDescent="0.35">
      <c r="O172" s="2" t="s">
        <v>37</v>
      </c>
      <c r="P172" s="50">
        <f>P130</f>
        <v>800</v>
      </c>
      <c r="Q172" s="51"/>
    </row>
    <row r="173" spans="13:17" ht="15.6" thickTop="1" thickBot="1" x14ac:dyDescent="0.35">
      <c r="O173" s="2" t="s">
        <v>64</v>
      </c>
      <c r="P173" s="7">
        <f>D27*6</f>
        <v>3900</v>
      </c>
      <c r="Q173" s="7">
        <f>E27*6</f>
        <v>4500</v>
      </c>
    </row>
    <row r="174" spans="13:17" ht="15.6" thickTop="1" thickBot="1" x14ac:dyDescent="0.35">
      <c r="O174" s="2" t="s">
        <v>62</v>
      </c>
      <c r="P174" s="7">
        <f>D28</f>
        <v>1000</v>
      </c>
      <c r="Q174" s="7">
        <f>E28</f>
        <v>1100</v>
      </c>
    </row>
    <row r="175" spans="13:17" ht="15.6" thickTop="1" thickBot="1" x14ac:dyDescent="0.35">
      <c r="O175" s="2" t="s">
        <v>65</v>
      </c>
      <c r="P175" s="52">
        <f>D29</f>
        <v>450</v>
      </c>
      <c r="Q175" s="53"/>
    </row>
    <row r="176" spans="13:17" ht="15.6" thickTop="1" thickBot="1" x14ac:dyDescent="0.35">
      <c r="O176" s="2" t="s">
        <v>15</v>
      </c>
      <c r="P176" s="52">
        <f>D30</f>
        <v>500</v>
      </c>
      <c r="Q176" s="53"/>
    </row>
    <row r="177" spans="9:17" ht="15.6" thickTop="1" thickBot="1" x14ac:dyDescent="0.35"/>
    <row r="178" spans="9:17" ht="15.6" thickTop="1" thickBot="1" x14ac:dyDescent="0.35">
      <c r="O178" s="15" t="s">
        <v>20</v>
      </c>
      <c r="P178" s="16">
        <f>P169+P170+P171+P172+P173+P174+P175+P176</f>
        <v>9600</v>
      </c>
      <c r="Q178" s="16">
        <f>Q169+Q170+P171+P172+Q173+Q174+P175+P176</f>
        <v>11100</v>
      </c>
    </row>
    <row r="179" spans="9:17" ht="15.6" thickTop="1" thickBot="1" x14ac:dyDescent="0.35">
      <c r="M179" s="3">
        <f>J104</f>
        <v>13</v>
      </c>
      <c r="N179" s="11" t="s">
        <v>22</v>
      </c>
      <c r="O179" s="12" t="s">
        <v>21</v>
      </c>
      <c r="P179" s="13">
        <f>P178*(100-M179)%</f>
        <v>8352</v>
      </c>
      <c r="Q179" s="13">
        <f>Q178*(100-M179)%</f>
        <v>9657</v>
      </c>
    </row>
    <row r="180" spans="9:17" ht="15" thickTop="1" x14ac:dyDescent="0.3"/>
    <row r="181" spans="9:17" x14ac:dyDescent="0.3">
      <c r="J181" s="28"/>
      <c r="K181" s="28"/>
      <c r="L181" s="28"/>
      <c r="M181" s="28"/>
      <c r="N181" s="28"/>
      <c r="O181" s="28"/>
      <c r="P181" s="28"/>
      <c r="Q181" s="28"/>
    </row>
    <row r="182" spans="9:17" ht="15" thickBot="1" x14ac:dyDescent="0.35"/>
    <row r="183" spans="9:17" ht="15.6" thickTop="1" thickBot="1" x14ac:dyDescent="0.35">
      <c r="O183" s="1" t="s">
        <v>34</v>
      </c>
    </row>
    <row r="184" spans="9:17" ht="15.6" thickTop="1" thickBot="1" x14ac:dyDescent="0.35">
      <c r="J184" s="47">
        <v>5</v>
      </c>
      <c r="K184" s="5" t="s">
        <v>43</v>
      </c>
      <c r="O184" s="2" t="s">
        <v>35</v>
      </c>
      <c r="P184" s="4">
        <f>P67</f>
        <v>1200</v>
      </c>
      <c r="Q184" s="4">
        <f>Q67</f>
        <v>1600</v>
      </c>
    </row>
    <row r="185" spans="9:17" ht="15.6" thickTop="1" thickBot="1" x14ac:dyDescent="0.35">
      <c r="J185" s="47"/>
      <c r="K185" s="5" t="s">
        <v>33</v>
      </c>
      <c r="O185" s="2" t="s">
        <v>27</v>
      </c>
      <c r="P185" s="4">
        <f>P68</f>
        <v>550</v>
      </c>
      <c r="Q185" s="4">
        <f>Q68</f>
        <v>750</v>
      </c>
    </row>
    <row r="186" spans="9:17" ht="15.6" thickTop="1" thickBot="1" x14ac:dyDescent="0.35">
      <c r="J186" s="47"/>
      <c r="K186" s="5" t="s">
        <v>8</v>
      </c>
      <c r="O186" s="2" t="s">
        <v>36</v>
      </c>
      <c r="P186" s="52">
        <f>P69</f>
        <v>900</v>
      </c>
      <c r="Q186" s="53"/>
    </row>
    <row r="187" spans="9:17" ht="15.6" thickTop="1" thickBot="1" x14ac:dyDescent="0.35">
      <c r="J187" s="47"/>
      <c r="K187" s="5" t="s">
        <v>68</v>
      </c>
      <c r="O187" s="2" t="s">
        <v>37</v>
      </c>
      <c r="P187" s="52">
        <f>P70</f>
        <v>800</v>
      </c>
      <c r="Q187" s="53"/>
    </row>
    <row r="188" spans="9:17" ht="15.6" thickTop="1" thickBot="1" x14ac:dyDescent="0.35">
      <c r="I188" s="9" t="s">
        <v>21</v>
      </c>
      <c r="J188" s="10">
        <f>B62</f>
        <v>14</v>
      </c>
      <c r="K188" t="s">
        <v>22</v>
      </c>
      <c r="O188" s="2" t="s">
        <v>8</v>
      </c>
      <c r="P188" s="7">
        <f>P71</f>
        <v>500</v>
      </c>
      <c r="Q188" s="7">
        <f>Q71</f>
        <v>1000</v>
      </c>
    </row>
    <row r="189" spans="9:17" ht="15.6" thickTop="1" thickBot="1" x14ac:dyDescent="0.35">
      <c r="O189" s="2" t="s">
        <v>49</v>
      </c>
      <c r="P189" s="7">
        <f>P105</f>
        <v>2400</v>
      </c>
      <c r="Q189" s="7">
        <f>Q105</f>
        <v>2800</v>
      </c>
    </row>
    <row r="190" spans="9:17" ht="15.6" thickTop="1" thickBot="1" x14ac:dyDescent="0.35">
      <c r="I190" s="9" t="s">
        <v>67</v>
      </c>
      <c r="J190" s="33" t="s">
        <v>32</v>
      </c>
      <c r="O190" s="2" t="s">
        <v>50</v>
      </c>
      <c r="P190" s="7">
        <f>P119</f>
        <v>1300</v>
      </c>
      <c r="Q190" s="7">
        <f>Q106</f>
        <v>1500</v>
      </c>
    </row>
    <row r="191" spans="9:17" ht="15.6" thickTop="1" thickBot="1" x14ac:dyDescent="0.35">
      <c r="J191" s="34">
        <f>P194</f>
        <v>7611</v>
      </c>
      <c r="O191" s="2" t="s">
        <v>69</v>
      </c>
      <c r="P191" s="7">
        <f>D24*30</f>
        <v>1200</v>
      </c>
      <c r="Q191" s="7">
        <f>D24*60</f>
        <v>2400</v>
      </c>
    </row>
    <row r="192" spans="9:17" ht="15.6" thickTop="1" thickBot="1" x14ac:dyDescent="0.35">
      <c r="J192" s="34">
        <f>Q222</f>
        <v>11051</v>
      </c>
    </row>
    <row r="193" spans="9:17" ht="15.6" thickTop="1" thickBot="1" x14ac:dyDescent="0.35">
      <c r="O193" s="15" t="s">
        <v>20</v>
      </c>
      <c r="P193" s="16">
        <f>P184+P185+P186+P187+P188+P189+P190+P191</f>
        <v>8850</v>
      </c>
      <c r="Q193" s="16">
        <f>Q184+Q185+P186+P187+Q188+Q189+Q190+Q191</f>
        <v>11750</v>
      </c>
    </row>
    <row r="194" spans="9:17" ht="15.6" thickTop="1" thickBot="1" x14ac:dyDescent="0.35">
      <c r="I194" s="9" t="s">
        <v>66</v>
      </c>
      <c r="J194" s="33" t="s">
        <v>32</v>
      </c>
      <c r="M194" s="3">
        <f>J188</f>
        <v>14</v>
      </c>
      <c r="N194" s="11" t="s">
        <v>22</v>
      </c>
      <c r="O194" s="12" t="s">
        <v>21</v>
      </c>
      <c r="P194" s="13">
        <f>P193*(100-M194)%</f>
        <v>7611</v>
      </c>
      <c r="Q194" s="13">
        <f>Q193*(100-M194)%</f>
        <v>10105</v>
      </c>
    </row>
    <row r="195" spans="9:17" ht="15" thickTop="1" x14ac:dyDescent="0.3">
      <c r="J195" s="34">
        <f>P238</f>
        <v>9632</v>
      </c>
    </row>
    <row r="196" spans="9:17" ht="15" thickBot="1" x14ac:dyDescent="0.35">
      <c r="J196" s="34">
        <f>Q268</f>
        <v>11954</v>
      </c>
    </row>
    <row r="197" spans="9:17" ht="15.6" thickTop="1" thickBot="1" x14ac:dyDescent="0.35">
      <c r="O197" s="1" t="s">
        <v>38</v>
      </c>
    </row>
    <row r="198" spans="9:17" ht="15.6" thickTop="1" thickBot="1" x14ac:dyDescent="0.35">
      <c r="O198" s="2" t="s">
        <v>39</v>
      </c>
      <c r="P198" s="4">
        <f>P78</f>
        <v>1500</v>
      </c>
      <c r="Q198" s="4">
        <f>Q78</f>
        <v>2000</v>
      </c>
    </row>
    <row r="199" spans="9:17" ht="15.6" thickTop="1" thickBot="1" x14ac:dyDescent="0.35">
      <c r="O199" s="2" t="s">
        <v>27</v>
      </c>
      <c r="P199" s="4">
        <f>P79</f>
        <v>550</v>
      </c>
      <c r="Q199" s="4">
        <f>Q79</f>
        <v>750</v>
      </c>
    </row>
    <row r="200" spans="9:17" ht="15.6" thickTop="1" thickBot="1" x14ac:dyDescent="0.35">
      <c r="O200" s="2" t="s">
        <v>40</v>
      </c>
      <c r="P200" s="50">
        <f>P80</f>
        <v>750</v>
      </c>
      <c r="Q200" s="51"/>
    </row>
    <row r="201" spans="9:17" ht="15.6" thickTop="1" thickBot="1" x14ac:dyDescent="0.35">
      <c r="O201" s="2" t="s">
        <v>37</v>
      </c>
      <c r="P201" s="50">
        <f>P81</f>
        <v>800</v>
      </c>
      <c r="Q201" s="51"/>
    </row>
    <row r="202" spans="9:17" ht="15.6" thickTop="1" thickBot="1" x14ac:dyDescent="0.35">
      <c r="O202" s="2" t="s">
        <v>8</v>
      </c>
      <c r="P202" s="7">
        <f>P82</f>
        <v>500</v>
      </c>
      <c r="Q202" s="7">
        <f>Q82</f>
        <v>1000</v>
      </c>
    </row>
    <row r="203" spans="9:17" ht="15.6" thickTop="1" thickBot="1" x14ac:dyDescent="0.35">
      <c r="O203" s="2" t="s">
        <v>52</v>
      </c>
      <c r="P203" s="7">
        <f>P118</f>
        <v>3000</v>
      </c>
      <c r="Q203" s="7">
        <f>Q118</f>
        <v>3500</v>
      </c>
    </row>
    <row r="204" spans="9:17" ht="15.6" thickTop="1" thickBot="1" x14ac:dyDescent="0.35">
      <c r="O204" s="2" t="s">
        <v>50</v>
      </c>
      <c r="P204" s="7">
        <f>P119</f>
        <v>1300</v>
      </c>
      <c r="Q204" s="7">
        <f>Q119</f>
        <v>1500</v>
      </c>
    </row>
    <row r="205" spans="9:17" ht="15.6" thickTop="1" thickBot="1" x14ac:dyDescent="0.35">
      <c r="O205" s="2" t="s">
        <v>70</v>
      </c>
      <c r="P205" s="7">
        <f>D24*20</f>
        <v>800</v>
      </c>
      <c r="Q205" s="7">
        <f>D24*50</f>
        <v>2000</v>
      </c>
    </row>
    <row r="206" spans="9:17" ht="15.6" thickTop="1" thickBot="1" x14ac:dyDescent="0.35"/>
    <row r="207" spans="9:17" ht="15.6" thickTop="1" thickBot="1" x14ac:dyDescent="0.35">
      <c r="O207" s="15" t="s">
        <v>20</v>
      </c>
      <c r="P207" s="16">
        <f>P198+P199+P200+P201+P202+P203+P204+P205</f>
        <v>9200</v>
      </c>
      <c r="Q207" s="16">
        <f>Q198+Q199+P200+P201+Q202+Q203+Q204+Q205</f>
        <v>12300</v>
      </c>
    </row>
    <row r="208" spans="9:17" ht="15.6" thickTop="1" thickBot="1" x14ac:dyDescent="0.35">
      <c r="M208" s="3">
        <f>J188</f>
        <v>14</v>
      </c>
      <c r="N208" s="11" t="s">
        <v>22</v>
      </c>
      <c r="O208" s="12" t="s">
        <v>21</v>
      </c>
      <c r="P208" s="13">
        <f>P207*(100-M208)%</f>
        <v>7912</v>
      </c>
      <c r="Q208" s="13">
        <f>Q207*(100-M208)%</f>
        <v>10578</v>
      </c>
    </row>
    <row r="209" spans="11:17" ht="15" thickTop="1" x14ac:dyDescent="0.3"/>
    <row r="210" spans="11:17" ht="15" thickBot="1" x14ac:dyDescent="0.35"/>
    <row r="211" spans="11:17" ht="15.6" thickTop="1" thickBot="1" x14ac:dyDescent="0.35">
      <c r="O211" s="1" t="s">
        <v>41</v>
      </c>
    </row>
    <row r="212" spans="11:17" ht="15.6" thickTop="1" thickBot="1" x14ac:dyDescent="0.35">
      <c r="O212" s="2" t="s">
        <v>42</v>
      </c>
      <c r="P212" s="4">
        <f>P89</f>
        <v>1800</v>
      </c>
      <c r="Q212" s="4">
        <f>Q89</f>
        <v>2400</v>
      </c>
    </row>
    <row r="213" spans="11:17" ht="15.6" thickTop="1" thickBot="1" x14ac:dyDescent="0.35">
      <c r="O213" s="2" t="s">
        <v>27</v>
      </c>
      <c r="P213" s="4">
        <f>P90</f>
        <v>550</v>
      </c>
      <c r="Q213" s="4">
        <f>Q90</f>
        <v>750</v>
      </c>
    </row>
    <row r="214" spans="11:17" ht="15.6" thickTop="1" thickBot="1" x14ac:dyDescent="0.35">
      <c r="O214" s="2" t="s">
        <v>19</v>
      </c>
      <c r="P214" s="50">
        <f>P91</f>
        <v>600</v>
      </c>
      <c r="Q214" s="51"/>
    </row>
    <row r="215" spans="11:17" ht="15.6" thickTop="1" thickBot="1" x14ac:dyDescent="0.35">
      <c r="O215" s="2" t="s">
        <v>37</v>
      </c>
      <c r="P215" s="50">
        <f>P92</f>
        <v>800</v>
      </c>
      <c r="Q215" s="51"/>
    </row>
    <row r="216" spans="11:17" ht="15.6" thickTop="1" thickBot="1" x14ac:dyDescent="0.35">
      <c r="O216" s="2" t="s">
        <v>8</v>
      </c>
      <c r="P216" s="7">
        <f>P93</f>
        <v>500</v>
      </c>
      <c r="Q216" s="7">
        <f>Q93</f>
        <v>1000</v>
      </c>
    </row>
    <row r="217" spans="11:17" ht="15.6" thickTop="1" thickBot="1" x14ac:dyDescent="0.35">
      <c r="O217" s="2" t="s">
        <v>54</v>
      </c>
      <c r="P217" s="7">
        <f>P131</f>
        <v>3600</v>
      </c>
      <c r="Q217" s="7">
        <f>Q131</f>
        <v>4200</v>
      </c>
    </row>
    <row r="218" spans="11:17" ht="15.6" thickTop="1" thickBot="1" x14ac:dyDescent="0.35">
      <c r="O218" s="2" t="s">
        <v>50</v>
      </c>
      <c r="P218" s="7">
        <f>P132</f>
        <v>1300</v>
      </c>
      <c r="Q218" s="7">
        <f>Q119</f>
        <v>1500</v>
      </c>
    </row>
    <row r="219" spans="11:17" ht="15.6" thickTop="1" thickBot="1" x14ac:dyDescent="0.35">
      <c r="O219" s="2" t="s">
        <v>71</v>
      </c>
      <c r="P219" s="7">
        <f>D24*10</f>
        <v>400</v>
      </c>
      <c r="Q219" s="7">
        <f>D24*40</f>
        <v>1600</v>
      </c>
    </row>
    <row r="220" spans="11:17" ht="15.6" thickTop="1" thickBot="1" x14ac:dyDescent="0.35"/>
    <row r="221" spans="11:17" ht="15.6" thickTop="1" thickBot="1" x14ac:dyDescent="0.35">
      <c r="O221" s="15" t="s">
        <v>20</v>
      </c>
      <c r="P221" s="16">
        <f>P212+P213+P214+P215+P216+P217+P218+P219</f>
        <v>9550</v>
      </c>
      <c r="Q221" s="16">
        <f>Q212+Q213+P214+P215+Q216+Q217+Q218+Q219</f>
        <v>12850</v>
      </c>
    </row>
    <row r="222" spans="11:17" ht="15.6" thickTop="1" thickBot="1" x14ac:dyDescent="0.35">
      <c r="M222" s="3">
        <f>J188</f>
        <v>14</v>
      </c>
      <c r="N222" s="11" t="s">
        <v>22</v>
      </c>
      <c r="O222" s="12" t="s">
        <v>21</v>
      </c>
      <c r="P222" s="13">
        <f>P221*(100-M222)%</f>
        <v>8213</v>
      </c>
      <c r="Q222" s="13">
        <f>Q221*(100-M222)%</f>
        <v>11051</v>
      </c>
    </row>
    <row r="223" spans="11:17" ht="15" thickTop="1" x14ac:dyDescent="0.3"/>
    <row r="224" spans="11:17" x14ac:dyDescent="0.3">
      <c r="K224" s="29" t="s">
        <v>56</v>
      </c>
      <c r="L224" s="30"/>
      <c r="M224" s="30"/>
      <c r="N224" s="30"/>
      <c r="O224" s="30"/>
      <c r="P224" s="30"/>
      <c r="Q224" s="30"/>
    </row>
    <row r="225" spans="13:17" ht="15" thickBot="1" x14ac:dyDescent="0.35"/>
    <row r="226" spans="13:17" ht="15.6" thickTop="1" thickBot="1" x14ac:dyDescent="0.35">
      <c r="O226" s="1" t="s">
        <v>34</v>
      </c>
    </row>
    <row r="227" spans="13:17" ht="15.6" thickTop="1" thickBot="1" x14ac:dyDescent="0.35">
      <c r="O227" s="2" t="s">
        <v>35</v>
      </c>
      <c r="P227" s="4">
        <f>P141</f>
        <v>1200</v>
      </c>
      <c r="Q227" s="4">
        <f>Q141</f>
        <v>1600</v>
      </c>
    </row>
    <row r="228" spans="13:17" ht="15.6" thickTop="1" thickBot="1" x14ac:dyDescent="0.35">
      <c r="O228" s="2" t="s">
        <v>27</v>
      </c>
      <c r="P228" s="4">
        <f>P142</f>
        <v>550</v>
      </c>
      <c r="Q228" s="4">
        <f>Q142</f>
        <v>750</v>
      </c>
    </row>
    <row r="229" spans="13:17" ht="15.6" thickTop="1" thickBot="1" x14ac:dyDescent="0.35">
      <c r="O229" s="2" t="s">
        <v>36</v>
      </c>
      <c r="P229" s="52">
        <f>P143</f>
        <v>900</v>
      </c>
      <c r="Q229" s="53"/>
    </row>
    <row r="230" spans="13:17" ht="15.6" thickTop="1" thickBot="1" x14ac:dyDescent="0.35">
      <c r="O230" s="2" t="s">
        <v>37</v>
      </c>
      <c r="P230" s="50">
        <f>P144</f>
        <v>800</v>
      </c>
      <c r="Q230" s="51"/>
    </row>
    <row r="231" spans="13:17" ht="15.6" thickTop="1" thickBot="1" x14ac:dyDescent="0.35">
      <c r="O231" s="2" t="s">
        <v>8</v>
      </c>
      <c r="P231" s="7">
        <f>P71</f>
        <v>500</v>
      </c>
      <c r="Q231" s="7">
        <f>Q71</f>
        <v>1000</v>
      </c>
    </row>
    <row r="232" spans="13:17" ht="15.6" thickTop="1" thickBot="1" x14ac:dyDescent="0.35">
      <c r="O232" s="2" t="s">
        <v>59</v>
      </c>
      <c r="P232" s="7">
        <f>P145</f>
        <v>2600</v>
      </c>
      <c r="Q232" s="7">
        <f>Q145</f>
        <v>3000</v>
      </c>
    </row>
    <row r="233" spans="13:17" ht="15.6" thickTop="1" thickBot="1" x14ac:dyDescent="0.35">
      <c r="O233" s="2" t="s">
        <v>58</v>
      </c>
      <c r="P233" s="7">
        <f>P146</f>
        <v>1000</v>
      </c>
      <c r="Q233" s="7">
        <f>Q146</f>
        <v>1100</v>
      </c>
    </row>
    <row r="234" spans="13:17" ht="15.6" thickTop="1" thickBot="1" x14ac:dyDescent="0.35">
      <c r="O234" s="2" t="s">
        <v>72</v>
      </c>
      <c r="P234" s="52">
        <f>D29*7</f>
        <v>3150</v>
      </c>
      <c r="Q234" s="53"/>
    </row>
    <row r="235" spans="13:17" ht="15.6" thickTop="1" thickBot="1" x14ac:dyDescent="0.35">
      <c r="O235" s="2" t="s">
        <v>15</v>
      </c>
      <c r="P235" s="52">
        <f>P148</f>
        <v>500</v>
      </c>
      <c r="Q235" s="53"/>
    </row>
    <row r="236" spans="13:17" ht="15.6" thickTop="1" thickBot="1" x14ac:dyDescent="0.35"/>
    <row r="237" spans="13:17" ht="15.6" thickTop="1" thickBot="1" x14ac:dyDescent="0.35">
      <c r="O237" s="15" t="s">
        <v>20</v>
      </c>
      <c r="P237" s="16">
        <f>P227+P228+P229+P230+P231+P232+P233+P234+P235</f>
        <v>11200</v>
      </c>
      <c r="Q237" s="16">
        <f>Q227+Q228+P229+P230+Q231+Q232+Q233+P234+P235</f>
        <v>12800</v>
      </c>
    </row>
    <row r="238" spans="13:17" ht="15.6" thickTop="1" thickBot="1" x14ac:dyDescent="0.35">
      <c r="M238" s="3">
        <f>J188</f>
        <v>14</v>
      </c>
      <c r="N238" s="11" t="s">
        <v>22</v>
      </c>
      <c r="O238" s="12" t="s">
        <v>21</v>
      </c>
      <c r="P238" s="13">
        <f>P237*(100-M238)%</f>
        <v>9632</v>
      </c>
      <c r="Q238" s="13">
        <f>Q237*(100-M238)%</f>
        <v>11008</v>
      </c>
    </row>
    <row r="239" spans="13:17" ht="15" thickTop="1" x14ac:dyDescent="0.3"/>
    <row r="240" spans="13:17" ht="15" thickBot="1" x14ac:dyDescent="0.35"/>
    <row r="241" spans="13:17" ht="15.6" thickTop="1" thickBot="1" x14ac:dyDescent="0.35">
      <c r="O241" s="1" t="s">
        <v>38</v>
      </c>
    </row>
    <row r="242" spans="13:17" ht="15.6" thickTop="1" thickBot="1" x14ac:dyDescent="0.35">
      <c r="O242" s="2" t="s">
        <v>39</v>
      </c>
      <c r="P242" s="4">
        <f>P155</f>
        <v>1500</v>
      </c>
      <c r="Q242" s="4">
        <f>Q155</f>
        <v>2000</v>
      </c>
    </row>
    <row r="243" spans="13:17" ht="15.6" thickTop="1" thickBot="1" x14ac:dyDescent="0.35">
      <c r="O243" s="2" t="s">
        <v>27</v>
      </c>
      <c r="P243" s="4">
        <f>P156</f>
        <v>550</v>
      </c>
      <c r="Q243" s="4">
        <f>Q156</f>
        <v>750</v>
      </c>
    </row>
    <row r="244" spans="13:17" ht="15.6" thickTop="1" thickBot="1" x14ac:dyDescent="0.35">
      <c r="O244" s="2" t="s">
        <v>40</v>
      </c>
      <c r="P244" s="50">
        <f>P157</f>
        <v>750</v>
      </c>
      <c r="Q244" s="51"/>
    </row>
    <row r="245" spans="13:17" ht="15.6" thickTop="1" thickBot="1" x14ac:dyDescent="0.35">
      <c r="O245" s="2" t="s">
        <v>37</v>
      </c>
      <c r="P245" s="50">
        <f>P158</f>
        <v>800</v>
      </c>
      <c r="Q245" s="51"/>
    </row>
    <row r="246" spans="13:17" ht="15.6" thickTop="1" thickBot="1" x14ac:dyDescent="0.35">
      <c r="O246" s="2" t="s">
        <v>8</v>
      </c>
      <c r="P246" s="7">
        <f>P82</f>
        <v>500</v>
      </c>
      <c r="Q246" s="7">
        <f>Q82</f>
        <v>1000</v>
      </c>
    </row>
    <row r="247" spans="13:17" ht="15.6" thickTop="1" thickBot="1" x14ac:dyDescent="0.35">
      <c r="O247" s="2" t="s">
        <v>61</v>
      </c>
      <c r="P247" s="7">
        <f>P159</f>
        <v>3250</v>
      </c>
      <c r="Q247" s="7">
        <f>Q159</f>
        <v>3750</v>
      </c>
    </row>
    <row r="248" spans="13:17" ht="15.6" thickTop="1" thickBot="1" x14ac:dyDescent="0.35">
      <c r="O248" s="2" t="s">
        <v>62</v>
      </c>
      <c r="P248" s="7">
        <f>P174</f>
        <v>1000</v>
      </c>
      <c r="Q248" s="7">
        <f>Q160</f>
        <v>1100</v>
      </c>
    </row>
    <row r="249" spans="13:17" ht="15.6" thickTop="1" thickBot="1" x14ac:dyDescent="0.35">
      <c r="O249" s="2" t="s">
        <v>73</v>
      </c>
      <c r="P249" s="52">
        <f>D29*6</f>
        <v>2700</v>
      </c>
      <c r="Q249" s="53"/>
    </row>
    <row r="250" spans="13:17" ht="15.6" thickTop="1" thickBot="1" x14ac:dyDescent="0.35">
      <c r="O250" s="2" t="s">
        <v>15</v>
      </c>
      <c r="P250" s="52">
        <f>P162</f>
        <v>500</v>
      </c>
      <c r="Q250" s="53"/>
    </row>
    <row r="251" spans="13:17" ht="15.6" thickTop="1" thickBot="1" x14ac:dyDescent="0.35"/>
    <row r="252" spans="13:17" ht="15.6" thickTop="1" thickBot="1" x14ac:dyDescent="0.35">
      <c r="O252" s="15" t="s">
        <v>20</v>
      </c>
      <c r="P252" s="16">
        <f>P242+P243+P244+P245+P246+P247+P248+P249+P250</f>
        <v>11550</v>
      </c>
      <c r="Q252" s="16">
        <f>Q242+Q243+P244+P245+Q246+Q247+Q248+P249+P250</f>
        <v>13350</v>
      </c>
    </row>
    <row r="253" spans="13:17" ht="15.6" thickTop="1" thickBot="1" x14ac:dyDescent="0.35">
      <c r="M253" s="3">
        <f>J188</f>
        <v>14</v>
      </c>
      <c r="N253" s="11" t="s">
        <v>22</v>
      </c>
      <c r="O253" s="12" t="s">
        <v>21</v>
      </c>
      <c r="P253" s="13">
        <f>P252*(100-M253)%</f>
        <v>9933</v>
      </c>
      <c r="Q253" s="13">
        <f>Q252*(100-M253)%</f>
        <v>11481</v>
      </c>
    </row>
    <row r="254" spans="13:17" ht="15" thickTop="1" x14ac:dyDescent="0.3"/>
    <row r="255" spans="13:17" ht="15" thickBot="1" x14ac:dyDescent="0.35"/>
    <row r="256" spans="13:17" ht="15.6" thickTop="1" thickBot="1" x14ac:dyDescent="0.35">
      <c r="O256" s="1" t="s">
        <v>41</v>
      </c>
    </row>
    <row r="257" spans="10:17" ht="15.6" thickTop="1" thickBot="1" x14ac:dyDescent="0.35">
      <c r="O257" s="2" t="s">
        <v>42</v>
      </c>
      <c r="P257" s="4">
        <f>P169</f>
        <v>1800</v>
      </c>
      <c r="Q257" s="4">
        <f>Q169</f>
        <v>2400</v>
      </c>
    </row>
    <row r="258" spans="10:17" ht="15.6" thickTop="1" thickBot="1" x14ac:dyDescent="0.35">
      <c r="O258" s="2" t="s">
        <v>27</v>
      </c>
      <c r="P258" s="4">
        <f>P170</f>
        <v>550</v>
      </c>
      <c r="Q258" s="4">
        <f>Q170</f>
        <v>750</v>
      </c>
    </row>
    <row r="259" spans="10:17" ht="15.6" thickTop="1" thickBot="1" x14ac:dyDescent="0.35">
      <c r="O259" s="2" t="s">
        <v>19</v>
      </c>
      <c r="P259" s="50">
        <f>P171</f>
        <v>600</v>
      </c>
      <c r="Q259" s="51"/>
    </row>
    <row r="260" spans="10:17" ht="15.6" thickTop="1" thickBot="1" x14ac:dyDescent="0.35">
      <c r="O260" s="2" t="s">
        <v>37</v>
      </c>
      <c r="P260" s="50">
        <f>P172</f>
        <v>800</v>
      </c>
      <c r="Q260" s="51"/>
    </row>
    <row r="261" spans="10:17" ht="15.6" thickTop="1" thickBot="1" x14ac:dyDescent="0.35">
      <c r="O261" s="2" t="s">
        <v>8</v>
      </c>
      <c r="P261" s="7">
        <f>P93</f>
        <v>500</v>
      </c>
      <c r="Q261" s="7">
        <f>Q93</f>
        <v>1000</v>
      </c>
    </row>
    <row r="262" spans="10:17" ht="15.6" thickTop="1" thickBot="1" x14ac:dyDescent="0.35">
      <c r="O262" s="2" t="s">
        <v>64</v>
      </c>
      <c r="P262" s="7">
        <f>P173</f>
        <v>3900</v>
      </c>
      <c r="Q262" s="7">
        <f>Q173</f>
        <v>4500</v>
      </c>
    </row>
    <row r="263" spans="10:17" ht="15.6" thickTop="1" thickBot="1" x14ac:dyDescent="0.35">
      <c r="O263" s="2" t="s">
        <v>62</v>
      </c>
      <c r="P263" s="7">
        <f>P174</f>
        <v>1000</v>
      </c>
      <c r="Q263" s="7">
        <f>Q174</f>
        <v>1100</v>
      </c>
    </row>
    <row r="264" spans="10:17" ht="15.6" thickTop="1" thickBot="1" x14ac:dyDescent="0.35">
      <c r="O264" s="2" t="s">
        <v>74</v>
      </c>
      <c r="P264" s="52">
        <f>D29*5</f>
        <v>2250</v>
      </c>
      <c r="Q264" s="53"/>
    </row>
    <row r="265" spans="10:17" ht="15.6" thickTop="1" thickBot="1" x14ac:dyDescent="0.35">
      <c r="O265" s="2" t="s">
        <v>15</v>
      </c>
      <c r="P265" s="52">
        <f>P176</f>
        <v>500</v>
      </c>
      <c r="Q265" s="53"/>
    </row>
    <row r="266" spans="10:17" ht="15.6" thickTop="1" thickBot="1" x14ac:dyDescent="0.35"/>
    <row r="267" spans="10:17" ht="15.6" thickTop="1" thickBot="1" x14ac:dyDescent="0.35">
      <c r="O267" s="15" t="s">
        <v>20</v>
      </c>
      <c r="P267" s="16">
        <f>P257+P258+P259+P260+P261+P262+P263+P264+P265</f>
        <v>11900</v>
      </c>
      <c r="Q267" s="16">
        <f>Q257+Q258+P259+P260+Q261+Q262+Q263+P264+P265</f>
        <v>13900</v>
      </c>
    </row>
    <row r="268" spans="10:17" ht="15.6" thickTop="1" thickBot="1" x14ac:dyDescent="0.35">
      <c r="M268" s="3">
        <f>J188</f>
        <v>14</v>
      </c>
      <c r="N268" s="11" t="s">
        <v>22</v>
      </c>
      <c r="O268" s="12" t="s">
        <v>21</v>
      </c>
      <c r="P268" s="13">
        <f>P267*(100-M268)%</f>
        <v>10234</v>
      </c>
      <c r="Q268" s="13">
        <f>Q267*(100-M268)%</f>
        <v>11954</v>
      </c>
    </row>
    <row r="269" spans="10:17" ht="15" thickTop="1" x14ac:dyDescent="0.3"/>
    <row r="270" spans="10:17" x14ac:dyDescent="0.3">
      <c r="J270" s="28"/>
      <c r="K270" s="28"/>
      <c r="L270" s="28"/>
      <c r="M270" s="28"/>
      <c r="N270" s="28"/>
      <c r="O270" s="28"/>
      <c r="P270" s="28"/>
      <c r="Q270" s="28"/>
    </row>
    <row r="272" spans="10:17" ht="15" thickBot="1" x14ac:dyDescent="0.35"/>
    <row r="273" spans="9:17" ht="15.6" thickTop="1" thickBot="1" x14ac:dyDescent="0.35">
      <c r="O273" s="1" t="s">
        <v>34</v>
      </c>
    </row>
    <row r="274" spans="9:17" ht="15.6" thickTop="1" thickBot="1" x14ac:dyDescent="0.35">
      <c r="J274" s="47">
        <v>6</v>
      </c>
      <c r="K274" s="5" t="s">
        <v>43</v>
      </c>
      <c r="O274" s="2" t="s">
        <v>35</v>
      </c>
      <c r="P274" s="4">
        <f>P227</f>
        <v>1200</v>
      </c>
      <c r="Q274" s="4">
        <f>Q227</f>
        <v>1600</v>
      </c>
    </row>
    <row r="275" spans="9:17" ht="15.6" thickTop="1" thickBot="1" x14ac:dyDescent="0.35">
      <c r="J275" s="47"/>
      <c r="K275" s="5" t="s">
        <v>33</v>
      </c>
      <c r="O275" s="2" t="s">
        <v>27</v>
      </c>
      <c r="P275" s="4">
        <f>P228</f>
        <v>550</v>
      </c>
      <c r="Q275" s="4">
        <f>Q228</f>
        <v>750</v>
      </c>
    </row>
    <row r="276" spans="9:17" ht="15.6" thickTop="1" thickBot="1" x14ac:dyDescent="0.35">
      <c r="J276" s="47"/>
      <c r="K276" s="5" t="s">
        <v>8</v>
      </c>
      <c r="O276" s="2" t="s">
        <v>36</v>
      </c>
      <c r="P276" s="52">
        <f>P229</f>
        <v>900</v>
      </c>
      <c r="Q276" s="53"/>
    </row>
    <row r="277" spans="9:17" ht="15.6" thickTop="1" thickBot="1" x14ac:dyDescent="0.35">
      <c r="J277" s="47"/>
      <c r="K277" s="5" t="s">
        <v>75</v>
      </c>
      <c r="O277" s="2" t="s">
        <v>37</v>
      </c>
      <c r="P277" s="52">
        <f>P230</f>
        <v>800</v>
      </c>
      <c r="Q277" s="53"/>
    </row>
    <row r="278" spans="9:17" ht="15.6" thickTop="1" thickBot="1" x14ac:dyDescent="0.35">
      <c r="J278" s="47"/>
      <c r="K278" s="5" t="s">
        <v>76</v>
      </c>
      <c r="O278" s="2" t="s">
        <v>8</v>
      </c>
      <c r="P278" s="7">
        <f>P231</f>
        <v>500</v>
      </c>
      <c r="Q278" s="7">
        <f>Q231</f>
        <v>1000</v>
      </c>
    </row>
    <row r="279" spans="9:17" ht="15.6" thickTop="1" thickBot="1" x14ac:dyDescent="0.35">
      <c r="I279" s="9" t="s">
        <v>21</v>
      </c>
      <c r="J279" s="10">
        <f>B71</f>
        <v>15</v>
      </c>
      <c r="K279" t="s">
        <v>22</v>
      </c>
      <c r="O279" s="2" t="s">
        <v>49</v>
      </c>
      <c r="P279" s="7">
        <f t="shared" ref="P279:Q281" si="0">P189</f>
        <v>2400</v>
      </c>
      <c r="Q279" s="7">
        <f t="shared" si="0"/>
        <v>2800</v>
      </c>
    </row>
    <row r="280" spans="9:17" ht="15.6" thickTop="1" thickBot="1" x14ac:dyDescent="0.35">
      <c r="O280" s="2" t="s">
        <v>50</v>
      </c>
      <c r="P280" s="7">
        <f t="shared" si="0"/>
        <v>1300</v>
      </c>
      <c r="Q280" s="7">
        <f t="shared" si="0"/>
        <v>1500</v>
      </c>
    </row>
    <row r="281" spans="9:17" ht="15.6" thickTop="1" thickBot="1" x14ac:dyDescent="0.35">
      <c r="I281" s="9"/>
      <c r="J281" s="33" t="s">
        <v>32</v>
      </c>
      <c r="O281" s="2" t="s">
        <v>69</v>
      </c>
      <c r="P281" s="7">
        <f t="shared" si="0"/>
        <v>1200</v>
      </c>
      <c r="Q281" s="7">
        <f t="shared" si="0"/>
        <v>2400</v>
      </c>
    </row>
    <row r="282" spans="9:17" ht="15.6" thickTop="1" thickBot="1" x14ac:dyDescent="0.35">
      <c r="I282" s="9"/>
      <c r="J282" s="34">
        <f>P288</f>
        <v>13685</v>
      </c>
      <c r="O282" s="2" t="s">
        <v>59</v>
      </c>
      <c r="P282" s="7">
        <f>P232</f>
        <v>2600</v>
      </c>
      <c r="Q282" s="7">
        <f>Q232</f>
        <v>3000</v>
      </c>
    </row>
    <row r="283" spans="9:17" ht="15.6" thickTop="1" thickBot="1" x14ac:dyDescent="0.35">
      <c r="I283" s="9"/>
      <c r="J283" s="34">
        <f>Q324</f>
        <v>18020</v>
      </c>
      <c r="O283" s="2" t="s">
        <v>58</v>
      </c>
      <c r="P283" s="7">
        <f>P233</f>
        <v>1000</v>
      </c>
      <c r="Q283" s="7">
        <f>Q233</f>
        <v>1100</v>
      </c>
    </row>
    <row r="284" spans="9:17" ht="15.6" thickTop="1" thickBot="1" x14ac:dyDescent="0.35">
      <c r="I284" s="9"/>
      <c r="O284" s="2" t="s">
        <v>72</v>
      </c>
      <c r="P284" s="52">
        <f>P234</f>
        <v>3150</v>
      </c>
      <c r="Q284" s="53"/>
    </row>
    <row r="285" spans="9:17" ht="15.6" thickTop="1" thickBot="1" x14ac:dyDescent="0.35">
      <c r="O285" s="2" t="s">
        <v>15</v>
      </c>
      <c r="P285" s="52">
        <f>P235</f>
        <v>500</v>
      </c>
      <c r="Q285" s="53"/>
    </row>
    <row r="286" spans="9:17" ht="15.6" thickTop="1" thickBot="1" x14ac:dyDescent="0.35"/>
    <row r="287" spans="9:17" ht="15.6" thickTop="1" thickBot="1" x14ac:dyDescent="0.35">
      <c r="O287" s="15" t="s">
        <v>20</v>
      </c>
      <c r="P287" s="16">
        <f>P274+P275+P276+P277+P278+P279+P280+P281+P282+P283+P284+P285</f>
        <v>16100</v>
      </c>
      <c r="Q287" s="16">
        <f>Q274+Q275+P276+P277+Q278+Q279+Q280+Q281+Q282+Q283+P284+P285</f>
        <v>19500</v>
      </c>
    </row>
    <row r="288" spans="9:17" ht="15.6" thickTop="1" thickBot="1" x14ac:dyDescent="0.35">
      <c r="M288" s="3">
        <f>J279</f>
        <v>15</v>
      </c>
      <c r="N288" s="11" t="s">
        <v>22</v>
      </c>
      <c r="O288" s="12" t="s">
        <v>21</v>
      </c>
      <c r="P288" s="13">
        <f>P287*(100-M288)%</f>
        <v>13685</v>
      </c>
      <c r="Q288" s="13">
        <f>Q287*(100-M288)%</f>
        <v>16575</v>
      </c>
    </row>
    <row r="289" spans="9:17" ht="15" thickTop="1" x14ac:dyDescent="0.3">
      <c r="I289" s="9"/>
    </row>
    <row r="290" spans="9:17" ht="15" thickBot="1" x14ac:dyDescent="0.35"/>
    <row r="291" spans="9:17" ht="15.6" thickTop="1" thickBot="1" x14ac:dyDescent="0.35">
      <c r="O291" s="1" t="s">
        <v>38</v>
      </c>
    </row>
    <row r="292" spans="9:17" ht="15.6" thickTop="1" thickBot="1" x14ac:dyDescent="0.35">
      <c r="O292" s="2" t="s">
        <v>39</v>
      </c>
      <c r="P292" s="4">
        <f>P242</f>
        <v>1500</v>
      </c>
      <c r="Q292" s="4">
        <f>Q242</f>
        <v>2000</v>
      </c>
    </row>
    <row r="293" spans="9:17" ht="15.6" thickTop="1" thickBot="1" x14ac:dyDescent="0.35">
      <c r="O293" s="2" t="s">
        <v>27</v>
      </c>
      <c r="P293" s="4">
        <f>P243</f>
        <v>550</v>
      </c>
      <c r="Q293" s="4">
        <f>Q243</f>
        <v>750</v>
      </c>
    </row>
    <row r="294" spans="9:17" ht="15.6" thickTop="1" thickBot="1" x14ac:dyDescent="0.35">
      <c r="O294" s="2" t="s">
        <v>40</v>
      </c>
      <c r="P294" s="50">
        <f>P244</f>
        <v>750</v>
      </c>
      <c r="Q294" s="51"/>
    </row>
    <row r="295" spans="9:17" ht="15.6" thickTop="1" thickBot="1" x14ac:dyDescent="0.35">
      <c r="O295" s="2" t="s">
        <v>37</v>
      </c>
      <c r="P295" s="50">
        <f>P245</f>
        <v>800</v>
      </c>
      <c r="Q295" s="51"/>
    </row>
    <row r="296" spans="9:17" ht="15.6" thickTop="1" thickBot="1" x14ac:dyDescent="0.35">
      <c r="O296" s="2" t="s">
        <v>8</v>
      </c>
      <c r="P296" s="7">
        <f>P246</f>
        <v>500</v>
      </c>
      <c r="Q296" s="7">
        <f>Q246</f>
        <v>1000</v>
      </c>
    </row>
    <row r="297" spans="9:17" ht="15.6" thickTop="1" thickBot="1" x14ac:dyDescent="0.35">
      <c r="O297" s="2" t="s">
        <v>52</v>
      </c>
      <c r="P297" s="7">
        <f t="shared" ref="P297:Q299" si="1">P203</f>
        <v>3000</v>
      </c>
      <c r="Q297" s="7">
        <f t="shared" si="1"/>
        <v>3500</v>
      </c>
    </row>
    <row r="298" spans="9:17" ht="15.6" thickTop="1" thickBot="1" x14ac:dyDescent="0.35">
      <c r="O298" s="2" t="s">
        <v>50</v>
      </c>
      <c r="P298" s="7">
        <f t="shared" si="1"/>
        <v>1300</v>
      </c>
      <c r="Q298" s="7">
        <f t="shared" si="1"/>
        <v>1500</v>
      </c>
    </row>
    <row r="299" spans="9:17" ht="15.6" thickTop="1" thickBot="1" x14ac:dyDescent="0.35">
      <c r="O299" s="2" t="s">
        <v>70</v>
      </c>
      <c r="P299" s="7">
        <f t="shared" si="1"/>
        <v>800</v>
      </c>
      <c r="Q299" s="7">
        <f t="shared" si="1"/>
        <v>2000</v>
      </c>
    </row>
    <row r="300" spans="9:17" ht="15.6" thickTop="1" thickBot="1" x14ac:dyDescent="0.35">
      <c r="O300" s="2" t="s">
        <v>61</v>
      </c>
      <c r="P300" s="7">
        <f>P247</f>
        <v>3250</v>
      </c>
      <c r="Q300" s="7">
        <f>Q247</f>
        <v>3750</v>
      </c>
    </row>
    <row r="301" spans="9:17" ht="15.6" thickTop="1" thickBot="1" x14ac:dyDescent="0.35">
      <c r="O301" s="2" t="s">
        <v>62</v>
      </c>
      <c r="P301" s="7">
        <f>P248</f>
        <v>1000</v>
      </c>
      <c r="Q301" s="7">
        <f>Q248</f>
        <v>1100</v>
      </c>
    </row>
    <row r="302" spans="9:17" ht="15.6" thickTop="1" thickBot="1" x14ac:dyDescent="0.35">
      <c r="O302" s="2" t="s">
        <v>73</v>
      </c>
      <c r="P302" s="52">
        <f>P249</f>
        <v>2700</v>
      </c>
      <c r="Q302" s="53"/>
    </row>
    <row r="303" spans="9:17" ht="15.6" thickTop="1" thickBot="1" x14ac:dyDescent="0.35">
      <c r="O303" s="2" t="s">
        <v>15</v>
      </c>
      <c r="P303" s="52">
        <f>P250</f>
        <v>500</v>
      </c>
      <c r="Q303" s="53"/>
    </row>
    <row r="304" spans="9:17" ht="15.6" thickTop="1" thickBot="1" x14ac:dyDescent="0.35"/>
    <row r="305" spans="13:17" ht="15.6" thickTop="1" thickBot="1" x14ac:dyDescent="0.35">
      <c r="O305" s="15" t="s">
        <v>20</v>
      </c>
      <c r="P305" s="16">
        <f>P292+P293+P294+P295+P296+P297+P298+P299+P300+P301+P302+P303</f>
        <v>16650</v>
      </c>
      <c r="Q305" s="16">
        <f>Q292+Q293+P294+P295+Q296+Q297+Q298+Q299+Q300+Q301+P302+P303</f>
        <v>20350</v>
      </c>
    </row>
    <row r="306" spans="13:17" ht="15.6" thickTop="1" thickBot="1" x14ac:dyDescent="0.35">
      <c r="M306" s="3">
        <f>J279</f>
        <v>15</v>
      </c>
      <c r="N306" s="11" t="s">
        <v>22</v>
      </c>
      <c r="O306" s="12" t="s">
        <v>21</v>
      </c>
      <c r="P306" s="13">
        <f>P305*(100-M306)%</f>
        <v>14152.5</v>
      </c>
      <c r="Q306" s="13">
        <f>Q305*(100-M306)%</f>
        <v>17297.5</v>
      </c>
    </row>
    <row r="307" spans="13:17" ht="15" thickTop="1" x14ac:dyDescent="0.3"/>
    <row r="308" spans="13:17" ht="15" thickBot="1" x14ac:dyDescent="0.35"/>
    <row r="309" spans="13:17" ht="15.6" thickTop="1" thickBot="1" x14ac:dyDescent="0.35">
      <c r="O309" s="1" t="s">
        <v>41</v>
      </c>
    </row>
    <row r="310" spans="13:17" ht="15.6" thickTop="1" thickBot="1" x14ac:dyDescent="0.35">
      <c r="O310" s="2" t="s">
        <v>42</v>
      </c>
      <c r="P310" s="4">
        <f>P257</f>
        <v>1800</v>
      </c>
      <c r="Q310" s="4">
        <f>Q257</f>
        <v>2400</v>
      </c>
    </row>
    <row r="311" spans="13:17" ht="15.6" thickTop="1" thickBot="1" x14ac:dyDescent="0.35">
      <c r="O311" s="2" t="s">
        <v>27</v>
      </c>
      <c r="P311" s="4">
        <f>P258</f>
        <v>550</v>
      </c>
      <c r="Q311" s="4">
        <f>Q258</f>
        <v>750</v>
      </c>
    </row>
    <row r="312" spans="13:17" ht="15.6" thickTop="1" thickBot="1" x14ac:dyDescent="0.35">
      <c r="O312" s="2" t="s">
        <v>19</v>
      </c>
      <c r="P312" s="50">
        <f>P259</f>
        <v>600</v>
      </c>
      <c r="Q312" s="51"/>
    </row>
    <row r="313" spans="13:17" ht="15.6" thickTop="1" thickBot="1" x14ac:dyDescent="0.35">
      <c r="O313" s="2" t="s">
        <v>37</v>
      </c>
      <c r="P313" s="50">
        <f>P260</f>
        <v>800</v>
      </c>
      <c r="Q313" s="51"/>
    </row>
    <row r="314" spans="13:17" ht="15.6" thickTop="1" thickBot="1" x14ac:dyDescent="0.35">
      <c r="O314" s="2" t="s">
        <v>8</v>
      </c>
      <c r="P314" s="7">
        <f>P261</f>
        <v>500</v>
      </c>
      <c r="Q314" s="7">
        <f>Q261</f>
        <v>1000</v>
      </c>
    </row>
    <row r="315" spans="13:17" ht="15.6" thickTop="1" thickBot="1" x14ac:dyDescent="0.35">
      <c r="O315" s="2" t="s">
        <v>54</v>
      </c>
      <c r="P315" s="7">
        <f t="shared" ref="P315:Q317" si="2">P217</f>
        <v>3600</v>
      </c>
      <c r="Q315" s="7">
        <f t="shared" si="2"/>
        <v>4200</v>
      </c>
    </row>
    <row r="316" spans="13:17" ht="15.6" thickTop="1" thickBot="1" x14ac:dyDescent="0.35">
      <c r="O316" s="2" t="s">
        <v>50</v>
      </c>
      <c r="P316" s="7">
        <f t="shared" si="2"/>
        <v>1300</v>
      </c>
      <c r="Q316" s="7">
        <f t="shared" si="2"/>
        <v>1500</v>
      </c>
    </row>
    <row r="317" spans="13:17" ht="15.6" thickTop="1" thickBot="1" x14ac:dyDescent="0.35">
      <c r="O317" s="2" t="s">
        <v>71</v>
      </c>
      <c r="P317" s="7">
        <f t="shared" si="2"/>
        <v>400</v>
      </c>
      <c r="Q317" s="7">
        <f t="shared" si="2"/>
        <v>1600</v>
      </c>
    </row>
    <row r="318" spans="13:17" ht="15.6" thickTop="1" thickBot="1" x14ac:dyDescent="0.35">
      <c r="O318" s="2" t="s">
        <v>64</v>
      </c>
      <c r="P318" s="7">
        <f>P262</f>
        <v>3900</v>
      </c>
      <c r="Q318" s="7">
        <f>Q262</f>
        <v>4500</v>
      </c>
    </row>
    <row r="319" spans="13:17" ht="15.6" thickTop="1" thickBot="1" x14ac:dyDescent="0.35">
      <c r="O319" s="2" t="s">
        <v>62</v>
      </c>
      <c r="P319" s="7">
        <f>P263</f>
        <v>1000</v>
      </c>
      <c r="Q319" s="7">
        <f>Q263</f>
        <v>1100</v>
      </c>
    </row>
    <row r="320" spans="13:17" ht="15.6" thickTop="1" thickBot="1" x14ac:dyDescent="0.35">
      <c r="O320" s="2" t="s">
        <v>74</v>
      </c>
      <c r="P320" s="52">
        <f>P264</f>
        <v>2250</v>
      </c>
      <c r="Q320" s="53"/>
    </row>
    <row r="321" spans="13:17" ht="15.6" thickTop="1" thickBot="1" x14ac:dyDescent="0.35">
      <c r="O321" s="2" t="s">
        <v>15</v>
      </c>
      <c r="P321" s="52">
        <f>P265</f>
        <v>500</v>
      </c>
      <c r="Q321" s="53"/>
    </row>
    <row r="322" spans="13:17" ht="15.6" thickTop="1" thickBot="1" x14ac:dyDescent="0.35"/>
    <row r="323" spans="13:17" ht="15.6" thickTop="1" thickBot="1" x14ac:dyDescent="0.35">
      <c r="O323" s="15" t="s">
        <v>20</v>
      </c>
      <c r="P323" s="16">
        <f>P310+P311+P312+P313+P314+P315+P316+P317+P318+P319+P320+P321</f>
        <v>17200</v>
      </c>
      <c r="Q323" s="16">
        <f>Q310+Q311+P312+P313+Q314+Q315+Q316+Q317+Q318+Q319+P320+P321</f>
        <v>21200</v>
      </c>
    </row>
    <row r="324" spans="13:17" ht="15.6" thickTop="1" thickBot="1" x14ac:dyDescent="0.35">
      <c r="M324" s="3">
        <f>J279</f>
        <v>15</v>
      </c>
      <c r="N324" s="11" t="s">
        <v>22</v>
      </c>
      <c r="O324" s="12" t="s">
        <v>21</v>
      </c>
      <c r="P324" s="13">
        <f>P323*(100-M324)%</f>
        <v>14620</v>
      </c>
      <c r="Q324" s="13">
        <f>Q323*(100-M324)%</f>
        <v>18020</v>
      </c>
    </row>
    <row r="325" spans="13:17" ht="15" thickTop="1" x14ac:dyDescent="0.3"/>
  </sheetData>
  <sheetProtection formatCells="0" formatColumns="0" formatRows="0" insertColumns="0" insertRows="0" insertHyperlinks="0" deleteColumns="0" deleteRows="0" sort="0" autoFilter="0" pivotTables="0"/>
  <mergeCells count="95">
    <mergeCell ref="D10:E10"/>
    <mergeCell ref="P38:Q38"/>
    <mergeCell ref="P39:Q39"/>
    <mergeCell ref="P48:Q48"/>
    <mergeCell ref="B17:B19"/>
    <mergeCell ref="D24:E24"/>
    <mergeCell ref="B22:B24"/>
    <mergeCell ref="D30:E30"/>
    <mergeCell ref="D29:E29"/>
    <mergeCell ref="B27:B30"/>
    <mergeCell ref="J5:J6"/>
    <mergeCell ref="P7:Q7"/>
    <mergeCell ref="P8:Q8"/>
    <mergeCell ref="P17:Q17"/>
    <mergeCell ref="P18:Q18"/>
    <mergeCell ref="B13:B14"/>
    <mergeCell ref="D14:E14"/>
    <mergeCell ref="J101:J103"/>
    <mergeCell ref="B69:B70"/>
    <mergeCell ref="B60:B61"/>
    <mergeCell ref="P58:Q58"/>
    <mergeCell ref="P59:Q59"/>
    <mergeCell ref="J67:J69"/>
    <mergeCell ref="P70:Q70"/>
    <mergeCell ref="P69:Q69"/>
    <mergeCell ref="P143:Q143"/>
    <mergeCell ref="P80:Q80"/>
    <mergeCell ref="P81:Q81"/>
    <mergeCell ref="P91:Q91"/>
    <mergeCell ref="P92:Q92"/>
    <mergeCell ref="P104:Q104"/>
    <mergeCell ref="P116:Q116"/>
    <mergeCell ref="P117:Q117"/>
    <mergeCell ref="P129:Q129"/>
    <mergeCell ref="P130:Q130"/>
    <mergeCell ref="P103:Q103"/>
    <mergeCell ref="J184:J187"/>
    <mergeCell ref="P187:Q187"/>
    <mergeCell ref="P200:Q200"/>
    <mergeCell ref="P144:Q144"/>
    <mergeCell ref="P157:Q157"/>
    <mergeCell ref="P158:Q158"/>
    <mergeCell ref="P171:Q171"/>
    <mergeCell ref="P172:Q172"/>
    <mergeCell ref="P148:Q148"/>
    <mergeCell ref="P161:Q161"/>
    <mergeCell ref="P147:Q147"/>
    <mergeCell ref="P162:Q162"/>
    <mergeCell ref="P229:Q229"/>
    <mergeCell ref="P230:Q230"/>
    <mergeCell ref="P234:Q234"/>
    <mergeCell ref="P175:Q175"/>
    <mergeCell ref="P176:Q176"/>
    <mergeCell ref="P260:Q260"/>
    <mergeCell ref="P264:Q264"/>
    <mergeCell ref="P265:Q265"/>
    <mergeCell ref="P186:Q186"/>
    <mergeCell ref="J274:J278"/>
    <mergeCell ref="P276:Q276"/>
    <mergeCell ref="P277:Q277"/>
    <mergeCell ref="P235:Q235"/>
    <mergeCell ref="P244:Q244"/>
    <mergeCell ref="P245:Q245"/>
    <mergeCell ref="P249:Q249"/>
    <mergeCell ref="P250:Q250"/>
    <mergeCell ref="P259:Q259"/>
    <mergeCell ref="P201:Q201"/>
    <mergeCell ref="P214:Q214"/>
    <mergeCell ref="P215:Q215"/>
    <mergeCell ref="P321:Q321"/>
    <mergeCell ref="P294:Q294"/>
    <mergeCell ref="P295:Q295"/>
    <mergeCell ref="P312:Q312"/>
    <mergeCell ref="P313:Q313"/>
    <mergeCell ref="P284:Q284"/>
    <mergeCell ref="P285:Q285"/>
    <mergeCell ref="P302:Q302"/>
    <mergeCell ref="P303:Q303"/>
    <mergeCell ref="P320:Q320"/>
    <mergeCell ref="D3:E3"/>
    <mergeCell ref="C34:D34"/>
    <mergeCell ref="O2:Q2"/>
    <mergeCell ref="B46:B47"/>
    <mergeCell ref="B51:B52"/>
    <mergeCell ref="B36:B37"/>
    <mergeCell ref="D17:E17"/>
    <mergeCell ref="D18:E18"/>
    <mergeCell ref="D19:E19"/>
    <mergeCell ref="B41:B42"/>
    <mergeCell ref="P27:Q27"/>
    <mergeCell ref="P28:Q28"/>
    <mergeCell ref="J36:J37"/>
    <mergeCell ref="P49:Q49"/>
    <mergeCell ref="B5:B6"/>
    <mergeCell ref="B9:B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Mitra</cp:lastModifiedBy>
  <dcterms:created xsi:type="dcterms:W3CDTF">2022-10-17T06:49:16Z</dcterms:created>
  <dcterms:modified xsi:type="dcterms:W3CDTF">2025-02-24T10:07:19Z</dcterms:modified>
</cp:coreProperties>
</file>